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yzhuk\Desktop\"/>
    </mc:Choice>
  </mc:AlternateContent>
  <bookViews>
    <workbookView xWindow="0" yWindow="0" windowWidth="21600" windowHeight="9780"/>
  </bookViews>
  <sheets>
    <sheet name="COT" sheetId="2" r:id="rId1"/>
  </sheets>
  <externalReferences>
    <externalReference r:id="rId2"/>
  </externalReferences>
  <definedNames>
    <definedName name="Валюта">[1]спец!$B$4:$B$29</definedName>
    <definedName name="Оценка">{"против системы","Хреново","Так себе","Может быть","Супер"}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0" i="2" l="1"/>
  <c r="M80" i="2"/>
  <c r="H80" i="2"/>
  <c r="G80" i="2"/>
  <c r="F80" i="2"/>
  <c r="L80" i="2" s="1"/>
  <c r="J80" i="2" s="1"/>
  <c r="O79" i="2"/>
  <c r="N79" i="2"/>
  <c r="H79" i="2"/>
  <c r="G79" i="2"/>
  <c r="M79" i="2" s="1"/>
  <c r="F79" i="2"/>
  <c r="L79" i="2" s="1"/>
  <c r="J79" i="2" s="1"/>
  <c r="H78" i="2"/>
  <c r="N78" i="2" s="1"/>
  <c r="G78" i="2"/>
  <c r="M78" i="2" s="1"/>
  <c r="F78" i="2"/>
  <c r="L78" i="2" s="1"/>
  <c r="J78" i="2" s="1"/>
  <c r="L77" i="2"/>
  <c r="J77" i="2" s="1"/>
  <c r="H77" i="2"/>
  <c r="N77" i="2" s="1"/>
  <c r="G77" i="2"/>
  <c r="M77" i="2" s="1"/>
  <c r="F77" i="2"/>
  <c r="M76" i="2"/>
  <c r="H76" i="2"/>
  <c r="N76" i="2" s="1"/>
  <c r="G76" i="2"/>
  <c r="F76" i="2"/>
  <c r="L76" i="2" s="1"/>
  <c r="J76" i="2" s="1"/>
  <c r="N75" i="2"/>
  <c r="L75" i="2"/>
  <c r="J75" i="2" s="1"/>
  <c r="K75" i="2"/>
  <c r="O75" i="2" s="1"/>
  <c r="H75" i="2"/>
  <c r="G75" i="2"/>
  <c r="M75" i="2" s="1"/>
  <c r="F75" i="2"/>
  <c r="M74" i="2"/>
  <c r="L74" i="2"/>
  <c r="J74" i="2" s="1"/>
  <c r="H74" i="2"/>
  <c r="N74" i="2" s="1"/>
  <c r="G74" i="2"/>
  <c r="F74" i="2"/>
  <c r="N73" i="2"/>
  <c r="L73" i="2"/>
  <c r="H73" i="2"/>
  <c r="G73" i="2"/>
  <c r="M73" i="2" s="1"/>
  <c r="J73" i="2" s="1"/>
  <c r="K80" i="2" s="1"/>
  <c r="O80" i="2" s="1"/>
  <c r="F73" i="2"/>
  <c r="M72" i="2"/>
  <c r="H72" i="2"/>
  <c r="N72" i="2" s="1"/>
  <c r="G72" i="2"/>
  <c r="F72" i="2"/>
  <c r="L72" i="2" s="1"/>
  <c r="J72" i="2" s="1"/>
  <c r="K79" i="2" s="1"/>
  <c r="N71" i="2"/>
  <c r="H71" i="2"/>
  <c r="G71" i="2"/>
  <c r="M71" i="2" s="1"/>
  <c r="F71" i="2"/>
  <c r="L71" i="2" s="1"/>
  <c r="J71" i="2" s="1"/>
  <c r="K78" i="2" s="1"/>
  <c r="O78" i="2" s="1"/>
  <c r="H70" i="2"/>
  <c r="N70" i="2" s="1"/>
  <c r="G70" i="2"/>
  <c r="M70" i="2" s="1"/>
  <c r="F70" i="2"/>
  <c r="L70" i="2" s="1"/>
  <c r="J70" i="2" s="1"/>
  <c r="K77" i="2" s="1"/>
  <c r="O77" i="2" s="1"/>
  <c r="L69" i="2"/>
  <c r="H69" i="2"/>
  <c r="N69" i="2" s="1"/>
  <c r="G69" i="2"/>
  <c r="M69" i="2" s="1"/>
  <c r="F69" i="2"/>
  <c r="M68" i="2"/>
  <c r="J68" i="2"/>
  <c r="H68" i="2"/>
  <c r="N68" i="2" s="1"/>
  <c r="G68" i="2"/>
  <c r="F68" i="2"/>
  <c r="L68" i="2" s="1"/>
  <c r="N67" i="2"/>
  <c r="L67" i="2"/>
  <c r="J67" i="2" s="1"/>
  <c r="K74" i="2" s="1"/>
  <c r="O74" i="2" s="1"/>
  <c r="H67" i="2"/>
  <c r="G67" i="2"/>
  <c r="M67" i="2" s="1"/>
  <c r="F67" i="2"/>
  <c r="M66" i="2"/>
  <c r="L66" i="2"/>
  <c r="J66" i="2" s="1"/>
  <c r="K73" i="2" s="1"/>
  <c r="O73" i="2" s="1"/>
  <c r="H66" i="2"/>
  <c r="N66" i="2" s="1"/>
  <c r="G66" i="2"/>
  <c r="F66" i="2"/>
  <c r="N65" i="2"/>
  <c r="M65" i="2"/>
  <c r="L65" i="2"/>
  <c r="J65" i="2" s="1"/>
  <c r="K72" i="2" s="1"/>
  <c r="O72" i="2" s="1"/>
  <c r="H65" i="2"/>
  <c r="G65" i="2"/>
  <c r="F65" i="2"/>
  <c r="N64" i="2"/>
  <c r="M64" i="2"/>
  <c r="H64" i="2"/>
  <c r="G64" i="2"/>
  <c r="F64" i="2"/>
  <c r="L64" i="2" s="1"/>
  <c r="J64" i="2" s="1"/>
  <c r="K71" i="2" s="1"/>
  <c r="O71" i="2" s="1"/>
  <c r="N63" i="2"/>
  <c r="J63" i="2"/>
  <c r="K70" i="2" s="1"/>
  <c r="O70" i="2" s="1"/>
  <c r="H63" i="2"/>
  <c r="G63" i="2"/>
  <c r="M63" i="2" s="1"/>
  <c r="F63" i="2"/>
  <c r="L63" i="2" s="1"/>
  <c r="H62" i="2"/>
  <c r="N62" i="2" s="1"/>
  <c r="G62" i="2"/>
  <c r="M62" i="2" s="1"/>
  <c r="F62" i="2"/>
  <c r="L62" i="2" s="1"/>
  <c r="J62" i="2" s="1"/>
  <c r="K69" i="2" s="1"/>
  <c r="O69" i="2" s="1"/>
  <c r="L61" i="2"/>
  <c r="J61" i="2"/>
  <c r="K68" i="2" s="1"/>
  <c r="O68" i="2" s="1"/>
  <c r="H61" i="2"/>
  <c r="N61" i="2" s="1"/>
  <c r="G61" i="2"/>
  <c r="M61" i="2" s="1"/>
  <c r="F61" i="2"/>
  <c r="M60" i="2"/>
  <c r="J60" i="2" s="1"/>
  <c r="K67" i="2" s="1"/>
  <c r="O67" i="2" s="1"/>
  <c r="H60" i="2"/>
  <c r="N60" i="2" s="1"/>
  <c r="G60" i="2"/>
  <c r="F60" i="2"/>
  <c r="L60" i="2" s="1"/>
  <c r="N59" i="2"/>
  <c r="L59" i="2"/>
  <c r="H59" i="2"/>
  <c r="G59" i="2"/>
  <c r="M59" i="2" s="1"/>
  <c r="F59" i="2"/>
  <c r="M58" i="2"/>
  <c r="L58" i="2"/>
  <c r="J58" i="2" s="1"/>
  <c r="K65" i="2" s="1"/>
  <c r="O65" i="2" s="1"/>
  <c r="H58" i="2"/>
  <c r="N58" i="2" s="1"/>
  <c r="G58" i="2"/>
  <c r="F58" i="2"/>
  <c r="N57" i="2"/>
  <c r="M57" i="2"/>
  <c r="L57" i="2"/>
  <c r="J57" i="2" s="1"/>
  <c r="K64" i="2" s="1"/>
  <c r="O64" i="2" s="1"/>
  <c r="H57" i="2"/>
  <c r="G57" i="2"/>
  <c r="F57" i="2"/>
  <c r="M56" i="2"/>
  <c r="H56" i="2"/>
  <c r="N56" i="2" s="1"/>
  <c r="G56" i="2"/>
  <c r="F56" i="2"/>
  <c r="L56" i="2" s="1"/>
  <c r="J56" i="2" s="1"/>
  <c r="K63" i="2" s="1"/>
  <c r="O63" i="2" s="1"/>
  <c r="N55" i="2"/>
  <c r="H55" i="2"/>
  <c r="G55" i="2"/>
  <c r="M55" i="2" s="1"/>
  <c r="F55" i="2"/>
  <c r="L55" i="2" s="1"/>
  <c r="J55" i="2" s="1"/>
  <c r="K62" i="2" s="1"/>
  <c r="O62" i="2" s="1"/>
  <c r="H54" i="2"/>
  <c r="N54" i="2" s="1"/>
  <c r="G54" i="2"/>
  <c r="M54" i="2" s="1"/>
  <c r="F54" i="2"/>
  <c r="L54" i="2" s="1"/>
  <c r="J54" i="2" s="1"/>
  <c r="K61" i="2" s="1"/>
  <c r="O61" i="2" s="1"/>
  <c r="L53" i="2"/>
  <c r="J53" i="2" s="1"/>
  <c r="K60" i="2" s="1"/>
  <c r="O60" i="2" s="1"/>
  <c r="H53" i="2"/>
  <c r="N53" i="2" s="1"/>
  <c r="G53" i="2"/>
  <c r="M53" i="2" s="1"/>
  <c r="F53" i="2"/>
  <c r="M52" i="2"/>
  <c r="H52" i="2"/>
  <c r="N52" i="2" s="1"/>
  <c r="G52" i="2"/>
  <c r="F52" i="2"/>
  <c r="L52" i="2" s="1"/>
  <c r="J52" i="2" s="1"/>
  <c r="K59" i="2" s="1"/>
  <c r="O59" i="2" s="1"/>
  <c r="N51" i="2"/>
  <c r="L51" i="2"/>
  <c r="J51" i="2" s="1"/>
  <c r="K58" i="2" s="1"/>
  <c r="O58" i="2" s="1"/>
  <c r="H51" i="2"/>
  <c r="G51" i="2"/>
  <c r="M51" i="2" s="1"/>
  <c r="F51" i="2"/>
  <c r="M50" i="2"/>
  <c r="L50" i="2"/>
  <c r="J50" i="2" s="1"/>
  <c r="K57" i="2" s="1"/>
  <c r="O57" i="2" s="1"/>
  <c r="H50" i="2"/>
  <c r="N50" i="2" s="1"/>
  <c r="G50" i="2"/>
  <c r="F50" i="2"/>
  <c r="N49" i="2"/>
  <c r="L49" i="2"/>
  <c r="H49" i="2"/>
  <c r="G49" i="2"/>
  <c r="M49" i="2" s="1"/>
  <c r="F49" i="2"/>
  <c r="M48" i="2"/>
  <c r="H48" i="2"/>
  <c r="N48" i="2" s="1"/>
  <c r="G48" i="2"/>
  <c r="F48" i="2"/>
  <c r="L48" i="2" s="1"/>
  <c r="J48" i="2" s="1"/>
  <c r="K55" i="2" s="1"/>
  <c r="O55" i="2" s="1"/>
  <c r="O47" i="2"/>
  <c r="N47" i="2"/>
  <c r="H47" i="2"/>
  <c r="G47" i="2"/>
  <c r="M47" i="2" s="1"/>
  <c r="F47" i="2"/>
  <c r="L47" i="2" s="1"/>
  <c r="J47" i="2" s="1"/>
  <c r="K54" i="2" s="1"/>
  <c r="O54" i="2" s="1"/>
  <c r="H46" i="2"/>
  <c r="N46" i="2" s="1"/>
  <c r="G46" i="2"/>
  <c r="M46" i="2" s="1"/>
  <c r="F46" i="2"/>
  <c r="L46" i="2" s="1"/>
  <c r="L45" i="2"/>
  <c r="J45" i="2"/>
  <c r="K52" i="2" s="1"/>
  <c r="O52" i="2" s="1"/>
  <c r="H45" i="2"/>
  <c r="N45" i="2" s="1"/>
  <c r="G45" i="2"/>
  <c r="M45" i="2" s="1"/>
  <c r="F45" i="2"/>
  <c r="M44" i="2"/>
  <c r="K44" i="2"/>
  <c r="O44" i="2" s="1"/>
  <c r="H44" i="2"/>
  <c r="N44" i="2" s="1"/>
  <c r="G44" i="2"/>
  <c r="F44" i="2"/>
  <c r="L44" i="2" s="1"/>
  <c r="J44" i="2" s="1"/>
  <c r="K51" i="2" s="1"/>
  <c r="O51" i="2" s="1"/>
  <c r="N43" i="2"/>
  <c r="L43" i="2"/>
  <c r="J43" i="2"/>
  <c r="K50" i="2" s="1"/>
  <c r="O50" i="2" s="1"/>
  <c r="H43" i="2"/>
  <c r="G43" i="2"/>
  <c r="M43" i="2" s="1"/>
  <c r="F43" i="2"/>
  <c r="M42" i="2"/>
  <c r="L42" i="2"/>
  <c r="J42" i="2" s="1"/>
  <c r="K49" i="2" s="1"/>
  <c r="O49" i="2" s="1"/>
  <c r="H42" i="2"/>
  <c r="N42" i="2" s="1"/>
  <c r="G42" i="2"/>
  <c r="F42" i="2"/>
  <c r="N41" i="2"/>
  <c r="L41" i="2"/>
  <c r="H41" i="2"/>
  <c r="G41" i="2"/>
  <c r="M41" i="2" s="1"/>
  <c r="F41" i="2"/>
  <c r="M40" i="2"/>
  <c r="H40" i="2"/>
  <c r="N40" i="2" s="1"/>
  <c r="G40" i="2"/>
  <c r="F40" i="2"/>
  <c r="L40" i="2" s="1"/>
  <c r="J40" i="2" s="1"/>
  <c r="K47" i="2" s="1"/>
  <c r="N39" i="2"/>
  <c r="H39" i="2"/>
  <c r="G39" i="2"/>
  <c r="M39" i="2" s="1"/>
  <c r="F39" i="2"/>
  <c r="L39" i="2" s="1"/>
  <c r="J39" i="2" s="1"/>
  <c r="K46" i="2" s="1"/>
  <c r="O46" i="2" s="1"/>
  <c r="H38" i="2"/>
  <c r="N38" i="2" s="1"/>
  <c r="G38" i="2"/>
  <c r="M38" i="2" s="1"/>
  <c r="F38" i="2"/>
  <c r="L38" i="2" s="1"/>
  <c r="L37" i="2"/>
  <c r="J37" i="2"/>
  <c r="H37" i="2"/>
  <c r="N37" i="2" s="1"/>
  <c r="G37" i="2"/>
  <c r="M37" i="2" s="1"/>
  <c r="F37" i="2"/>
  <c r="M36" i="2"/>
  <c r="K36" i="2"/>
  <c r="O36" i="2" s="1"/>
  <c r="H36" i="2"/>
  <c r="N36" i="2" s="1"/>
  <c r="G36" i="2"/>
  <c r="F36" i="2"/>
  <c r="L36" i="2" s="1"/>
  <c r="J36" i="2" s="1"/>
  <c r="K43" i="2" s="1"/>
  <c r="O43" i="2" s="1"/>
  <c r="N35" i="2"/>
  <c r="L35" i="2"/>
  <c r="J35" i="2"/>
  <c r="K42" i="2" s="1"/>
  <c r="O42" i="2" s="1"/>
  <c r="H35" i="2"/>
  <c r="G35" i="2"/>
  <c r="M35" i="2" s="1"/>
  <c r="F35" i="2"/>
  <c r="M34" i="2"/>
  <c r="L34" i="2"/>
  <c r="J34" i="2" s="1"/>
  <c r="K41" i="2" s="1"/>
  <c r="O41" i="2" s="1"/>
  <c r="H34" i="2"/>
  <c r="N34" i="2" s="1"/>
  <c r="G34" i="2"/>
  <c r="F34" i="2"/>
  <c r="N33" i="2"/>
  <c r="L33" i="2"/>
  <c r="H33" i="2"/>
  <c r="G33" i="2"/>
  <c r="M33" i="2" s="1"/>
  <c r="J33" i="2" s="1"/>
  <c r="K40" i="2" s="1"/>
  <c r="O40" i="2" s="1"/>
  <c r="F33" i="2"/>
  <c r="M32" i="2"/>
  <c r="H32" i="2"/>
  <c r="N32" i="2" s="1"/>
  <c r="G32" i="2"/>
  <c r="F32" i="2"/>
  <c r="L32" i="2" s="1"/>
  <c r="J32" i="2" s="1"/>
  <c r="K39" i="2" s="1"/>
  <c r="O39" i="2" s="1"/>
  <c r="N31" i="2"/>
  <c r="H31" i="2"/>
  <c r="G31" i="2"/>
  <c r="M31" i="2" s="1"/>
  <c r="F31" i="2"/>
  <c r="L31" i="2" s="1"/>
  <c r="J31" i="2" s="1"/>
  <c r="K38" i="2" s="1"/>
  <c r="O38" i="2" s="1"/>
  <c r="H30" i="2"/>
  <c r="N30" i="2" s="1"/>
  <c r="G30" i="2"/>
  <c r="M30" i="2" s="1"/>
  <c r="F30" i="2"/>
  <c r="L30" i="2" s="1"/>
  <c r="N29" i="2"/>
  <c r="M29" i="2"/>
  <c r="L29" i="2"/>
  <c r="J29" i="2"/>
  <c r="H29" i="2"/>
  <c r="G29" i="2"/>
  <c r="F29" i="2"/>
  <c r="N28" i="2"/>
  <c r="M28" i="2"/>
  <c r="H28" i="2"/>
  <c r="G28" i="2"/>
  <c r="F28" i="2"/>
  <c r="L28" i="2" s="1"/>
  <c r="J28" i="2" s="1"/>
  <c r="K35" i="2" s="1"/>
  <c r="O35" i="2" s="1"/>
  <c r="N27" i="2"/>
  <c r="H27" i="2"/>
  <c r="G27" i="2"/>
  <c r="M27" i="2" s="1"/>
  <c r="F27" i="2"/>
  <c r="L27" i="2" s="1"/>
  <c r="J27" i="2" s="1"/>
  <c r="K34" i="2" s="1"/>
  <c r="O34" i="2" s="1"/>
  <c r="M26" i="2"/>
  <c r="L26" i="2"/>
  <c r="H26" i="2"/>
  <c r="N26" i="2" s="1"/>
  <c r="G26" i="2"/>
  <c r="F26" i="2"/>
  <c r="N25" i="2"/>
  <c r="M25" i="2"/>
  <c r="L25" i="2"/>
  <c r="J25" i="2" s="1"/>
  <c r="K32" i="2" s="1"/>
  <c r="O32" i="2" s="1"/>
  <c r="H25" i="2"/>
  <c r="G25" i="2"/>
  <c r="F25" i="2"/>
  <c r="N24" i="2"/>
  <c r="M24" i="2"/>
  <c r="H24" i="2"/>
  <c r="G24" i="2"/>
  <c r="F24" i="2"/>
  <c r="L24" i="2" s="1"/>
  <c r="J24" i="2" s="1"/>
  <c r="K31" i="2" s="1"/>
  <c r="O31" i="2" s="1"/>
  <c r="N23" i="2"/>
  <c r="L23" i="2"/>
  <c r="J23" i="2" s="1"/>
  <c r="K30" i="2" s="1"/>
  <c r="O30" i="2" s="1"/>
  <c r="H23" i="2"/>
  <c r="G23" i="2"/>
  <c r="M23" i="2" s="1"/>
  <c r="F23" i="2"/>
  <c r="M22" i="2"/>
  <c r="L22" i="2"/>
  <c r="J22" i="2" s="1"/>
  <c r="K29" i="2" s="1"/>
  <c r="O29" i="2" s="1"/>
  <c r="H22" i="2"/>
  <c r="N22" i="2" s="1"/>
  <c r="G22" i="2"/>
  <c r="F22" i="2"/>
  <c r="L21" i="2"/>
  <c r="H21" i="2"/>
  <c r="N21" i="2" s="1"/>
  <c r="G21" i="2"/>
  <c r="M21" i="2" s="1"/>
  <c r="J21" i="2" s="1"/>
  <c r="K28" i="2" s="1"/>
  <c r="O28" i="2" s="1"/>
  <c r="F21" i="2"/>
  <c r="M20" i="2"/>
  <c r="J20" i="2"/>
  <c r="K27" i="2" s="1"/>
  <c r="O27" i="2" s="1"/>
  <c r="H20" i="2"/>
  <c r="N20" i="2" s="1"/>
  <c r="G20" i="2"/>
  <c r="F20" i="2"/>
  <c r="L20" i="2" s="1"/>
  <c r="N19" i="2"/>
  <c r="H19" i="2"/>
  <c r="G19" i="2"/>
  <c r="M19" i="2" s="1"/>
  <c r="F19" i="2"/>
  <c r="L19" i="2" s="1"/>
  <c r="J19" i="2" s="1"/>
  <c r="K26" i="2" s="1"/>
  <c r="O26" i="2" s="1"/>
  <c r="H18" i="2"/>
  <c r="N18" i="2" s="1"/>
  <c r="G18" i="2"/>
  <c r="M18" i="2" s="1"/>
  <c r="F18" i="2"/>
  <c r="L18" i="2" s="1"/>
  <c r="J18" i="2" s="1"/>
  <c r="K25" i="2" s="1"/>
  <c r="O25" i="2" s="1"/>
  <c r="N17" i="2"/>
  <c r="H17" i="2"/>
  <c r="G17" i="2"/>
  <c r="M17" i="2" s="1"/>
  <c r="F17" i="2"/>
  <c r="L17" i="2" s="1"/>
  <c r="J17" i="2" s="1"/>
  <c r="K24" i="2" s="1"/>
  <c r="O24" i="2" s="1"/>
  <c r="N16" i="2"/>
  <c r="M16" i="2"/>
  <c r="H16" i="2"/>
  <c r="G16" i="2"/>
  <c r="F16" i="2"/>
  <c r="L16" i="2" s="1"/>
  <c r="J16" i="2" s="1"/>
  <c r="K23" i="2" s="1"/>
  <c r="O23" i="2" s="1"/>
  <c r="N15" i="2"/>
  <c r="J15" i="2" s="1"/>
  <c r="K22" i="2" s="1"/>
  <c r="O22" i="2" s="1"/>
  <c r="M15" i="2"/>
  <c r="L15" i="2"/>
  <c r="H15" i="2"/>
  <c r="G15" i="2"/>
  <c r="F15" i="2"/>
  <c r="N14" i="2"/>
  <c r="M14" i="2"/>
  <c r="H14" i="2"/>
  <c r="G14" i="2"/>
  <c r="F14" i="2"/>
  <c r="L14" i="2" s="1"/>
  <c r="J14" i="2" s="1"/>
  <c r="K21" i="2" s="1"/>
  <c r="O21" i="2" s="1"/>
  <c r="L13" i="2"/>
  <c r="H13" i="2"/>
  <c r="N13" i="2" s="1"/>
  <c r="G13" i="2"/>
  <c r="M13" i="2" s="1"/>
  <c r="J13" i="2" s="1"/>
  <c r="K20" i="2" s="1"/>
  <c r="O20" i="2" s="1"/>
  <c r="F13" i="2"/>
  <c r="H12" i="2"/>
  <c r="N12" i="2" s="1"/>
  <c r="G12" i="2"/>
  <c r="M12" i="2" s="1"/>
  <c r="F12" i="2"/>
  <c r="L12" i="2" s="1"/>
  <c r="M11" i="2"/>
  <c r="H11" i="2"/>
  <c r="N11" i="2" s="1"/>
  <c r="G11" i="2"/>
  <c r="F11" i="2"/>
  <c r="L11" i="2" s="1"/>
  <c r="J11" i="2" s="1"/>
  <c r="K18" i="2" s="1"/>
  <c r="O18" i="2" s="1"/>
  <c r="J30" i="2" l="1"/>
  <c r="K37" i="2" s="1"/>
  <c r="O37" i="2" s="1"/>
  <c r="J12" i="2"/>
  <c r="K19" i="2" s="1"/>
  <c r="O19" i="2" s="1"/>
  <c r="J41" i="2"/>
  <c r="K48" i="2" s="1"/>
  <c r="O48" i="2" s="1"/>
  <c r="J49" i="2"/>
  <c r="K56" i="2" s="1"/>
  <c r="O56" i="2" s="1"/>
  <c r="J69" i="2"/>
  <c r="K76" i="2" s="1"/>
  <c r="O76" i="2" s="1"/>
  <c r="J59" i="2"/>
  <c r="K66" i="2" s="1"/>
  <c r="O66" i="2" s="1"/>
  <c r="J26" i="2"/>
  <c r="K33" i="2" s="1"/>
  <c r="O33" i="2" s="1"/>
  <c r="J38" i="2"/>
  <c r="K45" i="2" s="1"/>
  <c r="O45" i="2" s="1"/>
  <c r="J46" i="2"/>
  <c r="K53" i="2" s="1"/>
  <c r="O53" i="2" s="1"/>
</calcChain>
</file>

<file path=xl/sharedStrings.xml><?xml version="1.0" encoding="utf-8"?>
<sst xmlns="http://schemas.openxmlformats.org/spreadsheetml/2006/main" count="92" uniqueCount="17">
  <si>
    <t>NonComm</t>
  </si>
  <si>
    <t>Operator</t>
  </si>
  <si>
    <t>OI</t>
  </si>
  <si>
    <t>Week</t>
  </si>
  <si>
    <t>Instr</t>
  </si>
  <si>
    <t>+/- Change</t>
  </si>
  <si>
    <t>Цена на момент анализа</t>
  </si>
  <si>
    <t>Dir</t>
  </si>
  <si>
    <t>отработка сигнала</t>
  </si>
  <si>
    <r>
      <t>Открытый интерес</t>
    </r>
    <r>
      <rPr>
        <sz val="12"/>
        <color theme="1"/>
        <rFont val="Tahoma"/>
        <family val="2"/>
        <charset val="204"/>
      </rPr>
      <t xml:space="preserve"> – это количество контрактов находящихся на фьючерсном и/или опционном рынке и некомпенсированных сделкой, поставкой, исполнением и т.п. Открытый интерес является суммой всех длинных или коротких позиций [1]. Так например, если сумма всех длинных позиций на рынке равна 1000 контрактов, то это означает что сумма всех коротких позиций на этом же рынке тоже равна 1000 контрактов, а открытый интерес составляет те же 1000 контрактов. Формула открытого интереса представлена ниже: 
когда уровень открытого интереса был относительно высоким по сравнению с предыдущими значениями рынок начинал идти вниз. В тоже время, когда уровень открытого интереса был низким, рынок начинал идти вверх.</t>
    </r>
  </si>
  <si>
    <t>EUR</t>
  </si>
  <si>
    <t>GBP</t>
  </si>
  <si>
    <t>CHF</t>
  </si>
  <si>
    <t>CAD</t>
  </si>
  <si>
    <t>JPY</t>
  </si>
  <si>
    <t>AUD</t>
  </si>
  <si>
    <t>XAU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</si>
</sst>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Tahoma"/>
      <family val="2"/>
      <charset val="204"/>
    </font>
    <font>
      <sz val="11"/>
      <color theme="1"/>
      <name val="Tahoma"/>
      <family val="2"/>
      <charset val="204"/>
    </font>
    <font>
      <b/>
      <sz val="11"/>
      <color theme="1"/>
      <name val="Tahoma"/>
      <family val="2"/>
      <charset val="204"/>
    </font>
    <font>
      <i/>
      <sz val="11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0" xfId="1" applyFont="1" applyFill="1" applyAlignment="1">
      <alignment horizontal="center" vertical="center"/>
    </xf>
    <xf numFmtId="0" fontId="2" fillId="2" borderId="0" xfId="1" quotePrefix="1" applyFont="1" applyFill="1" applyAlignment="1">
      <alignment horizontal="center"/>
    </xf>
    <xf numFmtId="0" fontId="2" fillId="2" borderId="0" xfId="1" applyFont="1" applyFill="1" applyAlignment="1">
      <alignment horizontal="center" wrapText="1"/>
    </xf>
    <xf numFmtId="0" fontId="3" fillId="0" borderId="0" xfId="1" applyFont="1" applyAlignment="1">
      <alignment wrapText="1"/>
    </xf>
    <xf numFmtId="0" fontId="1" fillId="0" borderId="1" xfId="1" applyBorder="1"/>
    <xf numFmtId="0" fontId="1" fillId="0" borderId="2" xfId="1" applyBorder="1" applyAlignment="1">
      <alignment horizontal="center"/>
    </xf>
    <xf numFmtId="0" fontId="1" fillId="0" borderId="2" xfId="1" applyBorder="1"/>
    <xf numFmtId="9" fontId="1" fillId="0" borderId="2" xfId="1" applyNumberFormat="1" applyBorder="1"/>
    <xf numFmtId="0" fontId="1" fillId="0" borderId="2" xfId="1" applyBorder="1" applyAlignment="1">
      <alignment horizontal="right"/>
    </xf>
    <xf numFmtId="0" fontId="1" fillId="0" borderId="3" xfId="1" applyBorder="1"/>
    <xf numFmtId="0" fontId="1" fillId="0" borderId="4" xfId="1" applyBorder="1"/>
    <xf numFmtId="0" fontId="1" fillId="0" borderId="0" xfId="1" applyBorder="1" applyAlignment="1">
      <alignment horizontal="center"/>
    </xf>
    <xf numFmtId="0" fontId="1" fillId="0" borderId="0" xfId="1" applyBorder="1"/>
    <xf numFmtId="9" fontId="1" fillId="0" borderId="0" xfId="1" applyNumberFormat="1" applyBorder="1"/>
    <xf numFmtId="0" fontId="1" fillId="0" borderId="0" xfId="1" applyBorder="1" applyAlignment="1">
      <alignment horizontal="right"/>
    </xf>
    <xf numFmtId="0" fontId="1" fillId="0" borderId="5" xfId="1" applyBorder="1"/>
    <xf numFmtId="0" fontId="1" fillId="0" borderId="6" xfId="1" applyBorder="1"/>
    <xf numFmtId="0" fontId="1" fillId="0" borderId="7" xfId="1" applyBorder="1" applyAlignment="1">
      <alignment horizontal="center"/>
    </xf>
    <xf numFmtId="0" fontId="1" fillId="0" borderId="7" xfId="1" applyBorder="1"/>
    <xf numFmtId="9" fontId="1" fillId="0" borderId="7" xfId="1" applyNumberFormat="1" applyBorder="1"/>
    <xf numFmtId="0" fontId="1" fillId="0" borderId="7" xfId="1" applyBorder="1" applyAlignment="1">
      <alignment horizontal="right"/>
    </xf>
    <xf numFmtId="0" fontId="1" fillId="0" borderId="8" xfId="1" applyBorder="1"/>
    <xf numFmtId="4" fontId="1" fillId="0" borderId="2" xfId="1" applyNumberFormat="1" applyBorder="1" applyAlignment="1">
      <alignment horizontal="center"/>
    </xf>
    <xf numFmtId="0" fontId="1" fillId="0" borderId="0" xfId="1" applyFill="1" applyBorder="1"/>
    <xf numFmtId="0" fontId="2" fillId="0" borderId="0" xfId="1" applyFont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40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283028</xdr:colOff>
      <xdr:row>13</xdr:row>
      <xdr:rowOff>65314</xdr:rowOff>
    </xdr:from>
    <xdr:to>
      <xdr:col>20</xdr:col>
      <xdr:colOff>171994</xdr:colOff>
      <xdr:row>15</xdr:row>
      <xdr:rowOff>20682</xdr:rowOff>
    </xdr:to>
    <xdr:pic>
      <xdr:nvPicPr>
        <xdr:cNvPr id="2" name="Рисунок 1" descr="C:\Users\ryzhuk\AppData\Local\Temp\enhtmlclip\formula1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79878" y="2779939"/>
          <a:ext cx="3317966" cy="317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estment\FX\TradeStat\2018.06.08%20TradeDiar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ила"/>
      <sheetName val="спец"/>
      <sheetName val="VollyTrade"/>
      <sheetName val="PROFITvsLOSS"/>
      <sheetName val="Correlation"/>
      <sheetName val="VollyTradeTestEUR"/>
      <sheetName val="VollyTradeTest"/>
      <sheetName val="VolHunter"/>
      <sheetName val="COT"/>
      <sheetName val="BigBank"/>
      <sheetName val="DemonFinder"/>
      <sheetName val="VollyStat"/>
      <sheetName val="VolhunterStat"/>
      <sheetName val="Диаграммы"/>
      <sheetName val="СводнаяСтатистика"/>
    </sheetNames>
    <sheetDataSet>
      <sheetData sheetId="0"/>
      <sheetData sheetId="1">
        <row r="4">
          <cell r="B4" t="str">
            <v>AUDCAD</v>
          </cell>
        </row>
        <row r="5">
          <cell r="B5" t="str">
            <v>AUDJPY</v>
          </cell>
        </row>
        <row r="6">
          <cell r="B6" t="str">
            <v>AUDNZD</v>
          </cell>
        </row>
        <row r="7">
          <cell r="B7" t="str">
            <v>AUDUSD</v>
          </cell>
        </row>
        <row r="8">
          <cell r="B8" t="str">
            <v>CADCHF</v>
          </cell>
        </row>
        <row r="9">
          <cell r="B9" t="str">
            <v>CADJPY</v>
          </cell>
        </row>
        <row r="10">
          <cell r="B10" t="str">
            <v>CHFJPY</v>
          </cell>
        </row>
        <row r="11">
          <cell r="B11" t="str">
            <v>EURAUD</v>
          </cell>
        </row>
        <row r="12">
          <cell r="B12" t="str">
            <v>EURCHF</v>
          </cell>
        </row>
        <row r="13">
          <cell r="B13" t="str">
            <v>EURGBP</v>
          </cell>
        </row>
        <row r="14">
          <cell r="B14" t="str">
            <v>EURUSD</v>
          </cell>
        </row>
        <row r="15">
          <cell r="B15" t="str">
            <v>GBPCHF</v>
          </cell>
        </row>
        <row r="16">
          <cell r="B16" t="str">
            <v>GBPUSD</v>
          </cell>
        </row>
        <row r="17">
          <cell r="B17" t="str">
            <v>NZDCAD</v>
          </cell>
        </row>
        <row r="18">
          <cell r="B18" t="str">
            <v>NZDUSD</v>
          </cell>
        </row>
        <row r="19">
          <cell r="B19" t="str">
            <v>USDCAD</v>
          </cell>
        </row>
        <row r="20">
          <cell r="B20" t="str">
            <v>USDCHF</v>
          </cell>
        </row>
        <row r="21">
          <cell r="B21" t="str">
            <v>USDJPY</v>
          </cell>
        </row>
        <row r="22">
          <cell r="B22" t="str">
            <v>XAUUSD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AA80"/>
  <sheetViews>
    <sheetView tabSelected="1" zoomScale="80" zoomScaleNormal="80" workbookViewId="0">
      <pane ySplit="3" topLeftCell="A4" activePane="bottomLeft" state="frozen"/>
      <selection pane="bottomLeft" activeCell="J77" sqref="J77"/>
    </sheetView>
  </sheetViews>
  <sheetFormatPr defaultRowHeight="14.25" x14ac:dyDescent="0.2"/>
  <cols>
    <col min="1" max="1" width="8.88671875" style="1"/>
    <col min="2" max="2" width="12.21875" style="2" customWidth="1"/>
    <col min="3" max="3" width="9.109375" style="1" bestFit="1" customWidth="1"/>
    <col min="4" max="4" width="11.44140625" style="1" customWidth="1"/>
    <col min="5" max="5" width="10.88671875" style="1" customWidth="1"/>
    <col min="6" max="6" width="12.21875" style="1" customWidth="1"/>
    <col min="7" max="7" width="12.6640625" style="1" customWidth="1"/>
    <col min="8" max="8" width="10.6640625" style="1" bestFit="1" customWidth="1"/>
    <col min="9" max="9" width="13.109375" style="1" customWidth="1"/>
    <col min="10" max="10" width="8.88671875" style="1"/>
    <col min="11" max="11" width="10.109375" style="1" customWidth="1"/>
    <col min="12" max="16384" width="8.88671875" style="1"/>
  </cols>
  <sheetData>
    <row r="2" spans="1:27" x14ac:dyDescent="0.2">
      <c r="F2" s="3" t="s">
        <v>0</v>
      </c>
      <c r="G2" s="3" t="s">
        <v>1</v>
      </c>
      <c r="H2" s="3" t="s">
        <v>2</v>
      </c>
    </row>
    <row r="3" spans="1:27" ht="42.75" x14ac:dyDescent="0.2">
      <c r="A3" s="3" t="s">
        <v>3</v>
      </c>
      <c r="B3" s="3" t="s">
        <v>4</v>
      </c>
      <c r="C3" s="4" t="s">
        <v>0</v>
      </c>
      <c r="D3" s="4" t="s">
        <v>1</v>
      </c>
      <c r="E3" s="4" t="s">
        <v>2</v>
      </c>
      <c r="F3" s="5" t="s">
        <v>5</v>
      </c>
      <c r="G3" s="5" t="s">
        <v>5</v>
      </c>
      <c r="H3" s="5" t="s">
        <v>5</v>
      </c>
      <c r="I3" s="6" t="s">
        <v>6</v>
      </c>
      <c r="J3" s="3" t="s">
        <v>7</v>
      </c>
      <c r="K3" s="6" t="s">
        <v>8</v>
      </c>
      <c r="P3" s="28" t="s">
        <v>9</v>
      </c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</row>
    <row r="4" spans="1:27" x14ac:dyDescent="0.2">
      <c r="A4" s="1">
        <v>14</v>
      </c>
      <c r="B4" s="2" t="s">
        <v>10</v>
      </c>
      <c r="C4" s="1">
        <v>89.13</v>
      </c>
      <c r="D4" s="1">
        <v>11.55</v>
      </c>
      <c r="E4" s="1">
        <v>52.55</v>
      </c>
      <c r="N4" s="7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</row>
    <row r="5" spans="1:27" x14ac:dyDescent="0.2">
      <c r="A5" s="1">
        <v>14</v>
      </c>
      <c r="B5" s="2" t="s">
        <v>11</v>
      </c>
      <c r="C5" s="1">
        <v>97.47</v>
      </c>
      <c r="D5" s="1">
        <v>3.21</v>
      </c>
      <c r="E5" s="1">
        <v>18.8</v>
      </c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27" x14ac:dyDescent="0.2">
      <c r="A6" s="1">
        <v>14</v>
      </c>
      <c r="B6" s="2" t="s">
        <v>12</v>
      </c>
      <c r="C6" s="1">
        <v>34.340000000000003</v>
      </c>
      <c r="D6" s="1">
        <v>69.959999999999994</v>
      </c>
      <c r="E6" s="1">
        <v>84.41</v>
      </c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</row>
    <row r="7" spans="1:27" x14ac:dyDescent="0.2">
      <c r="A7" s="1">
        <v>14</v>
      </c>
      <c r="B7" s="2" t="s">
        <v>13</v>
      </c>
      <c r="C7" s="1">
        <v>58.61</v>
      </c>
      <c r="D7" s="1">
        <v>65.319999999999993</v>
      </c>
      <c r="E7" s="1">
        <v>63.97</v>
      </c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</row>
    <row r="8" spans="1:27" x14ac:dyDescent="0.2">
      <c r="A8" s="1">
        <v>14</v>
      </c>
      <c r="B8" s="2" t="s">
        <v>14</v>
      </c>
      <c r="C8" s="1">
        <v>0</v>
      </c>
      <c r="D8" s="1">
        <v>100</v>
      </c>
      <c r="E8" s="1">
        <v>95.56</v>
      </c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</row>
    <row r="9" spans="1:27" x14ac:dyDescent="0.2">
      <c r="A9" s="1">
        <v>14</v>
      </c>
      <c r="B9" s="2" t="s">
        <v>15</v>
      </c>
      <c r="C9" s="1">
        <v>28.72</v>
      </c>
      <c r="D9" s="1">
        <v>75.81</v>
      </c>
      <c r="E9" s="1">
        <v>29.07</v>
      </c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</row>
    <row r="10" spans="1:27" x14ac:dyDescent="0.2">
      <c r="A10" s="1">
        <v>14</v>
      </c>
      <c r="B10" s="2" t="s">
        <v>16</v>
      </c>
      <c r="C10" s="1">
        <v>71.489999999999995</v>
      </c>
      <c r="D10" s="1">
        <v>25.51</v>
      </c>
      <c r="E10" s="1">
        <v>49.6</v>
      </c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</row>
    <row r="11" spans="1:27" x14ac:dyDescent="0.2">
      <c r="A11" s="8">
        <v>15</v>
      </c>
      <c r="B11" s="9" t="s">
        <v>10</v>
      </c>
      <c r="C11" s="10">
        <v>89.13</v>
      </c>
      <c r="D11" s="10">
        <v>15.54</v>
      </c>
      <c r="E11" s="10">
        <v>45.96</v>
      </c>
      <c r="F11" s="11">
        <f>C11/C4-1</f>
        <v>0</v>
      </c>
      <c r="G11" s="11">
        <f>(D11/D4-1)*-1</f>
        <v>-0.34545454545454524</v>
      </c>
      <c r="H11" s="11">
        <f>E11/E4-1</f>
        <v>-0.12540437678401517</v>
      </c>
      <c r="I11" s="12">
        <v>1.2326999999999999</v>
      </c>
      <c r="J11" s="10">
        <f>IF(SUM(L11:N11)&gt;=2,1,IF(SUM(L11:N11)&lt;=-2,-1,0))</f>
        <v>-1</v>
      </c>
      <c r="K11" s="10"/>
      <c r="L11" s="10">
        <f>IF(F11&gt;5%,1,IF(F11&lt;-5%,-1,0))</f>
        <v>0</v>
      </c>
      <c r="M11" s="10">
        <f>IF(G11&gt;5%,1,IF(G11&lt;-5%,-1,0))</f>
        <v>-1</v>
      </c>
      <c r="N11" s="13">
        <f>IF(H11&gt;5%,1,IF(H11&lt;-5%,-1,0))</f>
        <v>-1</v>
      </c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</row>
    <row r="12" spans="1:27" x14ac:dyDescent="0.2">
      <c r="A12" s="14">
        <v>15</v>
      </c>
      <c r="B12" s="15" t="s">
        <v>11</v>
      </c>
      <c r="C12" s="16">
        <v>100</v>
      </c>
      <c r="D12" s="16">
        <v>0</v>
      </c>
      <c r="E12" s="16">
        <v>10.02</v>
      </c>
      <c r="F12" s="17">
        <f>C12/C5-1</f>
        <v>2.5956704627064786E-2</v>
      </c>
      <c r="G12" s="17">
        <f t="shared" ref="G12:G17" si="0">(D12/D5-1)*-1</f>
        <v>1</v>
      </c>
      <c r="H12" s="17">
        <f t="shared" ref="H12:H75" si="1">E12/E5-1</f>
        <v>-0.46702127659574477</v>
      </c>
      <c r="I12" s="18">
        <v>1.4235</v>
      </c>
      <c r="J12" s="16">
        <f t="shared" ref="J12:J17" si="2">IF(SUM(L12:N12)&gt;=2,1,IF(SUM(L12:N12)&lt;=-2,-1,0))</f>
        <v>0</v>
      </c>
      <c r="K12" s="15"/>
      <c r="L12" s="16">
        <f t="shared" ref="L12:N27" si="3">IF(F12&gt;5%,1,IF(F12&lt;-5%,-1,0))</f>
        <v>0</v>
      </c>
      <c r="M12" s="16">
        <f t="shared" si="3"/>
        <v>1</v>
      </c>
      <c r="N12" s="19">
        <f t="shared" si="3"/>
        <v>-1</v>
      </c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</row>
    <row r="13" spans="1:27" x14ac:dyDescent="0.2">
      <c r="A13" s="14">
        <v>15</v>
      </c>
      <c r="B13" s="15" t="s">
        <v>12</v>
      </c>
      <c r="C13" s="16">
        <v>35.799999999999997</v>
      </c>
      <c r="D13" s="16">
        <v>65.98</v>
      </c>
      <c r="E13" s="16">
        <v>77.3</v>
      </c>
      <c r="F13" s="17">
        <f>C13/C6-1</f>
        <v>4.2516016307512894E-2</v>
      </c>
      <c r="G13" s="17">
        <f t="shared" si="0"/>
        <v>5.6889651229273697E-2</v>
      </c>
      <c r="H13" s="17">
        <f t="shared" si="1"/>
        <v>-8.4231726098803472E-2</v>
      </c>
      <c r="I13" s="18">
        <v>0.96160000000000001</v>
      </c>
      <c r="J13" s="16">
        <f t="shared" si="2"/>
        <v>0</v>
      </c>
      <c r="K13" s="15"/>
      <c r="L13" s="16">
        <f t="shared" si="3"/>
        <v>0</v>
      </c>
      <c r="M13" s="16">
        <f t="shared" si="3"/>
        <v>1</v>
      </c>
      <c r="N13" s="19">
        <f t="shared" si="3"/>
        <v>-1</v>
      </c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</row>
    <row r="14" spans="1:27" x14ac:dyDescent="0.2">
      <c r="A14" s="14">
        <v>15</v>
      </c>
      <c r="B14" s="15" t="s">
        <v>13</v>
      </c>
      <c r="C14" s="16">
        <v>61.16</v>
      </c>
      <c r="D14" s="16">
        <v>37.700000000000003</v>
      </c>
      <c r="E14" s="16">
        <v>91.22</v>
      </c>
      <c r="F14" s="17">
        <f>C14/C7-1</f>
        <v>4.3507933799692866E-2</v>
      </c>
      <c r="G14" s="17">
        <f t="shared" si="0"/>
        <v>0.42284139620330674</v>
      </c>
      <c r="H14" s="17">
        <f t="shared" si="1"/>
        <v>0.42598092856026271</v>
      </c>
      <c r="I14" s="18">
        <v>1.26</v>
      </c>
      <c r="J14" s="16">
        <f t="shared" si="2"/>
        <v>1</v>
      </c>
      <c r="K14" s="15"/>
      <c r="L14" s="16">
        <f t="shared" si="3"/>
        <v>0</v>
      </c>
      <c r="M14" s="16">
        <f t="shared" si="3"/>
        <v>1</v>
      </c>
      <c r="N14" s="19">
        <f t="shared" si="3"/>
        <v>1</v>
      </c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</row>
    <row r="15" spans="1:27" x14ac:dyDescent="0.2">
      <c r="A15" s="14">
        <v>15</v>
      </c>
      <c r="B15" s="15" t="s">
        <v>14</v>
      </c>
      <c r="C15" s="16">
        <v>0</v>
      </c>
      <c r="D15" s="16">
        <v>100</v>
      </c>
      <c r="E15" s="16">
        <v>100</v>
      </c>
      <c r="F15" s="17" t="str">
        <f>IF(C15=0,"",C15/C8-1)</f>
        <v/>
      </c>
      <c r="G15" s="17">
        <f t="shared" si="0"/>
        <v>0</v>
      </c>
      <c r="H15" s="17">
        <f t="shared" si="1"/>
        <v>4.6462955211385548E-2</v>
      </c>
      <c r="I15" s="18">
        <v>107.35</v>
      </c>
      <c r="J15" s="16">
        <f t="shared" si="2"/>
        <v>0</v>
      </c>
      <c r="K15" s="15"/>
      <c r="L15" s="16">
        <f t="shared" si="3"/>
        <v>1</v>
      </c>
      <c r="M15" s="16">
        <f t="shared" si="3"/>
        <v>0</v>
      </c>
      <c r="N15" s="19">
        <f t="shared" si="3"/>
        <v>0</v>
      </c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</row>
    <row r="16" spans="1:27" x14ac:dyDescent="0.2">
      <c r="A16" s="14">
        <v>15</v>
      </c>
      <c r="B16" s="15" t="s">
        <v>15</v>
      </c>
      <c r="C16" s="16">
        <v>20.83</v>
      </c>
      <c r="D16" s="16">
        <v>82.64</v>
      </c>
      <c r="E16" s="16">
        <v>33.090000000000003</v>
      </c>
      <c r="F16" s="17">
        <f>IF(C16=0,"",C16/C9-1)</f>
        <v>-0.27472144846796664</v>
      </c>
      <c r="G16" s="17">
        <f t="shared" si="0"/>
        <v>-9.0093655190607969E-2</v>
      </c>
      <c r="H16" s="17">
        <f t="shared" si="1"/>
        <v>0.13828689370485048</v>
      </c>
      <c r="I16" s="18">
        <v>0.77610000000000001</v>
      </c>
      <c r="J16" s="16">
        <f t="shared" si="2"/>
        <v>0</v>
      </c>
      <c r="K16" s="15"/>
      <c r="L16" s="16">
        <f t="shared" si="3"/>
        <v>-1</v>
      </c>
      <c r="M16" s="16">
        <f t="shared" si="3"/>
        <v>-1</v>
      </c>
      <c r="N16" s="19">
        <f t="shared" si="3"/>
        <v>1</v>
      </c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</row>
    <row r="17" spans="1:27" x14ac:dyDescent="0.2">
      <c r="A17" s="20">
        <v>15</v>
      </c>
      <c r="B17" s="21" t="s">
        <v>16</v>
      </c>
      <c r="C17" s="22">
        <v>53.85</v>
      </c>
      <c r="D17" s="22">
        <v>43.08</v>
      </c>
      <c r="E17" s="22">
        <v>33.35</v>
      </c>
      <c r="F17" s="23">
        <f>IF(C17=0,"",C17/C10-1)</f>
        <v>-0.24674779689467052</v>
      </c>
      <c r="G17" s="23">
        <f t="shared" si="0"/>
        <v>-0.68874950999607987</v>
      </c>
      <c r="H17" s="23">
        <f t="shared" si="1"/>
        <v>-0.3276209677419355</v>
      </c>
      <c r="I17" s="24">
        <v>1345</v>
      </c>
      <c r="J17" s="22">
        <f t="shared" si="2"/>
        <v>-1</v>
      </c>
      <c r="K17" s="21"/>
      <c r="L17" s="22">
        <f t="shared" si="3"/>
        <v>-1</v>
      </c>
      <c r="M17" s="22">
        <f t="shared" si="3"/>
        <v>-1</v>
      </c>
      <c r="N17" s="25">
        <f t="shared" si="3"/>
        <v>-1</v>
      </c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</row>
    <row r="18" spans="1:27" x14ac:dyDescent="0.2">
      <c r="A18" s="8">
        <v>16</v>
      </c>
      <c r="B18" s="9" t="s">
        <v>10</v>
      </c>
      <c r="C18" s="10">
        <v>97.43</v>
      </c>
      <c r="D18" s="10">
        <v>6.12</v>
      </c>
      <c r="E18" s="10">
        <v>43.8</v>
      </c>
      <c r="F18" s="11">
        <f t="shared" ref="F18:F52" si="4">IF(C18=0,"",C18/C11-1)</f>
        <v>9.3122405475148717E-2</v>
      </c>
      <c r="G18" s="11">
        <f>(D18/D11-1)*-1</f>
        <v>0.60617760617760608</v>
      </c>
      <c r="H18" s="11">
        <f t="shared" si="1"/>
        <v>-4.6997389033942683E-2</v>
      </c>
      <c r="I18" s="12">
        <v>1.2287999999999999</v>
      </c>
      <c r="J18" s="10">
        <f>IF(SUM(L18:M18)&gt;=2,1,IF(SUM(L18:M18)&lt;=-2,-1,0))</f>
        <v>1</v>
      </c>
      <c r="K18" s="26">
        <f>IF(AND(J11=-1,(I11-I18)&gt;0),1,IF(AND(J11=1,(I18-I11)&gt;0),-1,0))</f>
        <v>1</v>
      </c>
      <c r="L18" s="10">
        <f t="shared" si="3"/>
        <v>1</v>
      </c>
      <c r="M18" s="10">
        <f t="shared" si="3"/>
        <v>1</v>
      </c>
      <c r="N18" s="13">
        <f t="shared" si="3"/>
        <v>0</v>
      </c>
      <c r="O18" s="1">
        <f>IF(OR(K18=1,K18=-1),ABS(I18-I11),0)</f>
        <v>3.9000000000000146E-3</v>
      </c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</row>
    <row r="19" spans="1:27" x14ac:dyDescent="0.2">
      <c r="A19" s="14">
        <v>16</v>
      </c>
      <c r="B19" s="15" t="s">
        <v>11</v>
      </c>
      <c r="C19" s="16">
        <v>100</v>
      </c>
      <c r="D19" s="16">
        <v>0</v>
      </c>
      <c r="E19" s="16">
        <v>12.86</v>
      </c>
      <c r="F19" s="17">
        <f t="shared" si="4"/>
        <v>0</v>
      </c>
      <c r="G19" s="17" t="str">
        <f t="shared" ref="G19:G24" si="5">IF(D12=0,"",(D19/D12-1)*-1)</f>
        <v/>
      </c>
      <c r="H19" s="17">
        <f t="shared" si="1"/>
        <v>0.28343313373253487</v>
      </c>
      <c r="I19" s="18">
        <v>1.3994</v>
      </c>
      <c r="J19" s="16">
        <f t="shared" ref="J19:J45" si="6">IF(SUM(L19:M19)&gt;=2,1,IF(SUM(L19:M19)&lt;=-2,-1,0))</f>
        <v>0</v>
      </c>
      <c r="K19" s="15">
        <f t="shared" ref="K19:K24" si="7">IF(AND(J12=-1,(I12-I19)&gt;0),1,IF(AND(J12=1,(I19-I12)&gt;0),-1,0))</f>
        <v>0</v>
      </c>
      <c r="L19" s="16">
        <f t="shared" si="3"/>
        <v>0</v>
      </c>
      <c r="M19" s="16">
        <f t="shared" si="3"/>
        <v>1</v>
      </c>
      <c r="N19" s="19">
        <f t="shared" si="3"/>
        <v>1</v>
      </c>
      <c r="O19" s="1">
        <f t="shared" ref="O19:O80" si="8">IF(OR(K19=1,K19=-1),ABS(I19-I12),0)</f>
        <v>0</v>
      </c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</row>
    <row r="20" spans="1:27" x14ac:dyDescent="0.2">
      <c r="A20" s="14">
        <v>16</v>
      </c>
      <c r="B20" s="15" t="s">
        <v>12</v>
      </c>
      <c r="C20" s="16">
        <v>38.659999999999997</v>
      </c>
      <c r="D20" s="16">
        <v>59.08</v>
      </c>
      <c r="E20" s="16">
        <v>73.09</v>
      </c>
      <c r="F20" s="17">
        <f t="shared" si="4"/>
        <v>7.988826815642458E-2</v>
      </c>
      <c r="G20" s="17">
        <f t="shared" si="5"/>
        <v>0.10457714458926959</v>
      </c>
      <c r="H20" s="17">
        <f t="shared" si="1"/>
        <v>-5.4463130659767045E-2</v>
      </c>
      <c r="I20" s="18">
        <v>0.9738</v>
      </c>
      <c r="J20" s="16">
        <f t="shared" si="6"/>
        <v>1</v>
      </c>
      <c r="K20" s="15">
        <f t="shared" si="7"/>
        <v>0</v>
      </c>
      <c r="L20" s="16">
        <f t="shared" si="3"/>
        <v>1</v>
      </c>
      <c r="M20" s="16">
        <f t="shared" si="3"/>
        <v>1</v>
      </c>
      <c r="N20" s="19">
        <f t="shared" si="3"/>
        <v>-1</v>
      </c>
      <c r="O20" s="1">
        <f t="shared" si="8"/>
        <v>0</v>
      </c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</row>
    <row r="21" spans="1:27" x14ac:dyDescent="0.2">
      <c r="A21" s="14">
        <v>16</v>
      </c>
      <c r="B21" s="15" t="s">
        <v>13</v>
      </c>
      <c r="C21" s="16">
        <v>62.45</v>
      </c>
      <c r="D21" s="16">
        <v>36.96</v>
      </c>
      <c r="E21" s="16">
        <v>92.24</v>
      </c>
      <c r="F21" s="17">
        <f t="shared" si="4"/>
        <v>2.1092217135382674E-2</v>
      </c>
      <c r="G21" s="17">
        <f t="shared" si="5"/>
        <v>1.9628647214854134E-2</v>
      </c>
      <c r="H21" s="17">
        <f t="shared" si="1"/>
        <v>1.1181758386318741E-2</v>
      </c>
      <c r="I21" s="18">
        <v>1.2753000000000001</v>
      </c>
      <c r="J21" s="16">
        <f t="shared" si="6"/>
        <v>0</v>
      </c>
      <c r="K21" s="15">
        <f t="shared" si="7"/>
        <v>-1</v>
      </c>
      <c r="L21" s="16">
        <f t="shared" si="3"/>
        <v>0</v>
      </c>
      <c r="M21" s="16">
        <f t="shared" si="3"/>
        <v>0</v>
      </c>
      <c r="N21" s="19">
        <f t="shared" si="3"/>
        <v>0</v>
      </c>
      <c r="O21" s="1">
        <f t="shared" si="8"/>
        <v>1.5300000000000091E-2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</row>
    <row r="22" spans="1:27" x14ac:dyDescent="0.2">
      <c r="A22" s="14">
        <v>16</v>
      </c>
      <c r="B22" s="15" t="s">
        <v>14</v>
      </c>
      <c r="C22" s="16">
        <v>0</v>
      </c>
      <c r="D22" s="16">
        <v>100</v>
      </c>
      <c r="E22" s="16">
        <v>100</v>
      </c>
      <c r="F22" s="17" t="str">
        <f t="shared" si="4"/>
        <v/>
      </c>
      <c r="G22" s="17">
        <f t="shared" si="5"/>
        <v>0</v>
      </c>
      <c r="H22" s="17">
        <f t="shared" si="1"/>
        <v>0</v>
      </c>
      <c r="I22" s="18">
        <v>107.63</v>
      </c>
      <c r="J22" s="16">
        <f t="shared" si="6"/>
        <v>0</v>
      </c>
      <c r="K22" s="15">
        <f t="shared" si="7"/>
        <v>0</v>
      </c>
      <c r="L22" s="16">
        <f t="shared" si="3"/>
        <v>1</v>
      </c>
      <c r="M22" s="16">
        <f t="shared" si="3"/>
        <v>0</v>
      </c>
      <c r="N22" s="19">
        <f t="shared" si="3"/>
        <v>0</v>
      </c>
      <c r="O22" s="1">
        <f t="shared" si="8"/>
        <v>0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</row>
    <row r="23" spans="1:27" x14ac:dyDescent="0.2">
      <c r="A23" s="14">
        <v>16</v>
      </c>
      <c r="B23" s="15" t="s">
        <v>15</v>
      </c>
      <c r="C23" s="16">
        <v>16.72</v>
      </c>
      <c r="D23" s="16">
        <v>87.25</v>
      </c>
      <c r="E23" s="16">
        <v>24.51</v>
      </c>
      <c r="F23" s="17">
        <f t="shared" si="4"/>
        <v>-0.19731156985117615</v>
      </c>
      <c r="G23" s="17">
        <f t="shared" si="5"/>
        <v>-5.5784123910938899E-2</v>
      </c>
      <c r="H23" s="17">
        <f t="shared" si="1"/>
        <v>-0.25929283771532186</v>
      </c>
      <c r="I23" s="18">
        <v>0.76690000000000003</v>
      </c>
      <c r="J23" s="16">
        <f t="shared" si="6"/>
        <v>-1</v>
      </c>
      <c r="K23" s="15">
        <f t="shared" si="7"/>
        <v>0</v>
      </c>
      <c r="L23" s="16">
        <f t="shared" si="3"/>
        <v>-1</v>
      </c>
      <c r="M23" s="16">
        <f t="shared" si="3"/>
        <v>-1</v>
      </c>
      <c r="N23" s="19">
        <f t="shared" si="3"/>
        <v>-1</v>
      </c>
      <c r="O23" s="1">
        <f t="shared" si="8"/>
        <v>0</v>
      </c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</row>
    <row r="24" spans="1:27" x14ac:dyDescent="0.2">
      <c r="A24" s="20">
        <v>16</v>
      </c>
      <c r="B24" s="21" t="s">
        <v>16</v>
      </c>
      <c r="C24" s="22">
        <v>49.77</v>
      </c>
      <c r="D24" s="22">
        <v>47.96</v>
      </c>
      <c r="E24" s="22">
        <v>43.17</v>
      </c>
      <c r="F24" s="23">
        <f t="shared" si="4"/>
        <v>-7.576601671309191E-2</v>
      </c>
      <c r="G24" s="23">
        <f t="shared" si="5"/>
        <v>-0.11327762302692679</v>
      </c>
      <c r="H24" s="23">
        <f t="shared" si="1"/>
        <v>0.29445277361319344</v>
      </c>
      <c r="I24" s="24">
        <v>1335.37</v>
      </c>
      <c r="J24" s="22">
        <f t="shared" si="6"/>
        <v>-1</v>
      </c>
      <c r="K24" s="21">
        <f t="shared" si="7"/>
        <v>1</v>
      </c>
      <c r="L24" s="22">
        <f t="shared" si="3"/>
        <v>-1</v>
      </c>
      <c r="M24" s="22">
        <f t="shared" si="3"/>
        <v>-1</v>
      </c>
      <c r="N24" s="25">
        <f t="shared" si="3"/>
        <v>1</v>
      </c>
      <c r="O24" s="1">
        <f t="shared" si="8"/>
        <v>9.6300000000001091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</row>
    <row r="25" spans="1:27" x14ac:dyDescent="0.2">
      <c r="A25" s="8">
        <v>17</v>
      </c>
      <c r="B25" s="9" t="s">
        <v>10</v>
      </c>
      <c r="C25" s="10">
        <v>98.57</v>
      </c>
      <c r="D25" s="10">
        <v>6.8</v>
      </c>
      <c r="E25" s="10">
        <v>43.78</v>
      </c>
      <c r="F25" s="11">
        <f t="shared" si="4"/>
        <v>1.1700708200759413E-2</v>
      </c>
      <c r="G25" s="11">
        <f>(D25/D18-1)*-1</f>
        <v>-0.11111111111111116</v>
      </c>
      <c r="H25" s="11">
        <f t="shared" si="1"/>
        <v>-4.5662100456611565E-4</v>
      </c>
      <c r="I25" s="12">
        <v>1.2128000000000001</v>
      </c>
      <c r="J25" s="10">
        <f t="shared" si="6"/>
        <v>0</v>
      </c>
      <c r="K25" s="9">
        <f>IF(AND(J18=-1,(I18-I25)&gt;0),1,IF(AND(J18=1,(I25-I18)&gt;0),-1,0))</f>
        <v>0</v>
      </c>
      <c r="L25" s="10">
        <f t="shared" si="3"/>
        <v>0</v>
      </c>
      <c r="M25" s="10">
        <f t="shared" si="3"/>
        <v>-1</v>
      </c>
      <c r="N25" s="13">
        <f t="shared" si="3"/>
        <v>0</v>
      </c>
      <c r="O25" s="1">
        <f t="shared" si="8"/>
        <v>0</v>
      </c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</row>
    <row r="26" spans="1:27" x14ac:dyDescent="0.2">
      <c r="A26" s="14">
        <v>17</v>
      </c>
      <c r="B26" s="15" t="s">
        <v>11</v>
      </c>
      <c r="C26" s="27">
        <v>100</v>
      </c>
      <c r="D26" s="27">
        <v>0</v>
      </c>
      <c r="E26" s="27">
        <v>37</v>
      </c>
      <c r="F26" s="17">
        <f t="shared" si="4"/>
        <v>0</v>
      </c>
      <c r="G26" s="17" t="str">
        <f t="shared" ref="G26:G31" si="9">IF(D19=0,"",(D26/D19-1)*-1)</f>
        <v/>
      </c>
      <c r="H26" s="17">
        <f t="shared" si="1"/>
        <v>1.8771384136858478</v>
      </c>
      <c r="I26" s="18">
        <v>1.3777999999999999</v>
      </c>
      <c r="J26" s="16">
        <f t="shared" si="6"/>
        <v>0</v>
      </c>
      <c r="K26" s="15">
        <f t="shared" ref="K26:K31" si="10">IF(AND(J19=-1,(I19-I26)&gt;0),1,IF(AND(J19=1,(I26-I19)&gt;0),-1,0))</f>
        <v>0</v>
      </c>
      <c r="L26" s="16">
        <f t="shared" si="3"/>
        <v>0</v>
      </c>
      <c r="M26" s="16">
        <f t="shared" si="3"/>
        <v>1</v>
      </c>
      <c r="N26" s="19">
        <f t="shared" si="3"/>
        <v>1</v>
      </c>
      <c r="O26" s="1">
        <f t="shared" si="8"/>
        <v>0</v>
      </c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</row>
    <row r="27" spans="1:27" x14ac:dyDescent="0.2">
      <c r="A27" s="14">
        <v>17</v>
      </c>
      <c r="B27" s="15" t="s">
        <v>12</v>
      </c>
      <c r="C27" s="27">
        <v>38.1</v>
      </c>
      <c r="D27" s="27">
        <v>55.01</v>
      </c>
      <c r="E27" s="27">
        <v>59.46</v>
      </c>
      <c r="F27" s="17">
        <f t="shared" si="4"/>
        <v>-1.4485256078634157E-2</v>
      </c>
      <c r="G27" s="17">
        <f t="shared" si="9"/>
        <v>6.8889641164522675E-2</v>
      </c>
      <c r="H27" s="17">
        <f t="shared" si="1"/>
        <v>-0.18648241893555895</v>
      </c>
      <c r="I27" s="18">
        <v>0.98699999999999999</v>
      </c>
      <c r="J27" s="16">
        <f t="shared" si="6"/>
        <v>0</v>
      </c>
      <c r="K27" s="15">
        <f t="shared" si="10"/>
        <v>-1</v>
      </c>
      <c r="L27" s="16">
        <f t="shared" si="3"/>
        <v>0</v>
      </c>
      <c r="M27" s="16">
        <f t="shared" si="3"/>
        <v>1</v>
      </c>
      <c r="N27" s="19">
        <f t="shared" si="3"/>
        <v>-1</v>
      </c>
      <c r="O27" s="1">
        <f t="shared" si="8"/>
        <v>1.319999999999999E-2</v>
      </c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</row>
    <row r="28" spans="1:27" x14ac:dyDescent="0.2">
      <c r="A28" s="14">
        <v>17</v>
      </c>
      <c r="B28" s="15" t="s">
        <v>13</v>
      </c>
      <c r="C28" s="27">
        <v>60.64</v>
      </c>
      <c r="D28" s="27">
        <v>41.96</v>
      </c>
      <c r="E28" s="27">
        <v>90.23</v>
      </c>
      <c r="F28" s="17">
        <f t="shared" si="4"/>
        <v>-2.8983186549239481E-2</v>
      </c>
      <c r="G28" s="17">
        <f t="shared" si="9"/>
        <v>-0.13528138528138522</v>
      </c>
      <c r="H28" s="17">
        <f t="shared" si="1"/>
        <v>-2.1790980052038056E-2</v>
      </c>
      <c r="I28" s="18">
        <v>1.2825</v>
      </c>
      <c r="J28" s="16">
        <f t="shared" si="6"/>
        <v>0</v>
      </c>
      <c r="K28" s="15">
        <f t="shared" si="10"/>
        <v>0</v>
      </c>
      <c r="L28" s="16">
        <f t="shared" ref="L28:N43" si="11">IF(F28&gt;5%,1,IF(F28&lt;-5%,-1,0))</f>
        <v>0</v>
      </c>
      <c r="M28" s="16">
        <f t="shared" si="11"/>
        <v>-1</v>
      </c>
      <c r="N28" s="19">
        <f t="shared" si="11"/>
        <v>0</v>
      </c>
      <c r="O28" s="1">
        <f t="shared" si="8"/>
        <v>0</v>
      </c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</row>
    <row r="29" spans="1:27" x14ac:dyDescent="0.2">
      <c r="A29" s="14">
        <v>17</v>
      </c>
      <c r="B29" s="15" t="s">
        <v>14</v>
      </c>
      <c r="C29" s="27">
        <v>1.68</v>
      </c>
      <c r="D29" s="27">
        <v>99.86</v>
      </c>
      <c r="E29" s="27">
        <v>100</v>
      </c>
      <c r="F29" s="17" t="str">
        <f>IF(OR(C29=0,C22=0),"",C29/C22-1)</f>
        <v/>
      </c>
      <c r="G29" s="17">
        <f t="shared" si="9"/>
        <v>1.3999999999999568E-3</v>
      </c>
      <c r="H29" s="17">
        <f t="shared" si="1"/>
        <v>0</v>
      </c>
      <c r="I29" s="18">
        <v>109.03</v>
      </c>
      <c r="J29" s="16">
        <f t="shared" si="6"/>
        <v>0</v>
      </c>
      <c r="K29" s="15">
        <f t="shared" si="10"/>
        <v>0</v>
      </c>
      <c r="L29" s="16">
        <f t="shared" si="11"/>
        <v>1</v>
      </c>
      <c r="M29" s="16">
        <f t="shared" si="11"/>
        <v>0</v>
      </c>
      <c r="N29" s="19">
        <f t="shared" si="11"/>
        <v>0</v>
      </c>
      <c r="O29" s="1">
        <f t="shared" si="8"/>
        <v>0</v>
      </c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</row>
    <row r="30" spans="1:27" x14ac:dyDescent="0.2">
      <c r="A30" s="14">
        <v>17</v>
      </c>
      <c r="B30" s="15" t="s">
        <v>15</v>
      </c>
      <c r="C30" s="27">
        <v>9.31</v>
      </c>
      <c r="D30" s="27">
        <v>88.55</v>
      </c>
      <c r="E30" s="27">
        <v>20.100000000000001</v>
      </c>
      <c r="F30" s="17">
        <f t="shared" si="4"/>
        <v>-0.44318181818181812</v>
      </c>
      <c r="G30" s="17">
        <f t="shared" si="9"/>
        <v>-1.489971346704877E-2</v>
      </c>
      <c r="H30" s="17">
        <f t="shared" si="1"/>
        <v>-0.17992656058751533</v>
      </c>
      <c r="I30" s="18">
        <v>0.75780000000000003</v>
      </c>
      <c r="J30" s="16">
        <f t="shared" si="6"/>
        <v>0</v>
      </c>
      <c r="K30" s="15">
        <f t="shared" si="10"/>
        <v>1</v>
      </c>
      <c r="L30" s="16">
        <f t="shared" si="11"/>
        <v>-1</v>
      </c>
      <c r="M30" s="16">
        <f t="shared" si="11"/>
        <v>0</v>
      </c>
      <c r="N30" s="19">
        <f t="shared" si="11"/>
        <v>-1</v>
      </c>
      <c r="O30" s="1">
        <f t="shared" si="8"/>
        <v>9.099999999999997E-3</v>
      </c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</row>
    <row r="31" spans="1:27" x14ac:dyDescent="0.2">
      <c r="A31" s="20">
        <v>17</v>
      </c>
      <c r="B31" s="21" t="s">
        <v>16</v>
      </c>
      <c r="C31" s="22">
        <v>54.19</v>
      </c>
      <c r="D31" s="22">
        <v>43.32</v>
      </c>
      <c r="E31" s="22">
        <v>51.84</v>
      </c>
      <c r="F31" s="23">
        <f t="shared" si="4"/>
        <v>8.8808519188265933E-2</v>
      </c>
      <c r="G31" s="23">
        <f t="shared" si="9"/>
        <v>9.6747289407839832E-2</v>
      </c>
      <c r="H31" s="23">
        <f t="shared" si="1"/>
        <v>0.20083391243919402</v>
      </c>
      <c r="I31" s="24">
        <v>1323</v>
      </c>
      <c r="J31" s="22">
        <f t="shared" si="6"/>
        <v>1</v>
      </c>
      <c r="K31" s="21">
        <f t="shared" si="10"/>
        <v>1</v>
      </c>
      <c r="L31" s="22">
        <f t="shared" si="11"/>
        <v>1</v>
      </c>
      <c r="M31" s="22">
        <f t="shared" si="11"/>
        <v>1</v>
      </c>
      <c r="N31" s="25">
        <f t="shared" si="11"/>
        <v>1</v>
      </c>
      <c r="O31" s="1">
        <f t="shared" si="8"/>
        <v>12.369999999999891</v>
      </c>
    </row>
    <row r="32" spans="1:27" x14ac:dyDescent="0.2">
      <c r="A32" s="8">
        <v>18</v>
      </c>
      <c r="B32" s="9" t="s">
        <v>10</v>
      </c>
      <c r="C32" s="10">
        <v>85.18</v>
      </c>
      <c r="D32" s="10">
        <v>19.170000000000002</v>
      </c>
      <c r="E32" s="10">
        <v>42.37</v>
      </c>
      <c r="F32" s="11">
        <f t="shared" si="4"/>
        <v>-0.13584254844273091</v>
      </c>
      <c r="G32" s="11">
        <f>(D32/D25-1)*-1</f>
        <v>-1.8191176470588237</v>
      </c>
      <c r="H32" s="11">
        <f t="shared" si="1"/>
        <v>-3.2206486980356441E-2</v>
      </c>
      <c r="I32" s="12">
        <v>1.1959</v>
      </c>
      <c r="J32" s="10">
        <f t="shared" si="6"/>
        <v>-1</v>
      </c>
      <c r="K32" s="9">
        <f>IF(AND(J25=-1,(I25-I32)&gt;0),1,IF(AND(J25=1,(I32-I25)&gt;0),-1,0))</f>
        <v>0</v>
      </c>
      <c r="L32" s="10">
        <f t="shared" si="11"/>
        <v>-1</v>
      </c>
      <c r="M32" s="10">
        <f t="shared" si="11"/>
        <v>-1</v>
      </c>
      <c r="N32" s="13">
        <f t="shared" si="11"/>
        <v>0</v>
      </c>
      <c r="O32" s="1">
        <f t="shared" si="8"/>
        <v>0</v>
      </c>
    </row>
    <row r="33" spans="1:15" x14ac:dyDescent="0.2">
      <c r="A33" s="14">
        <v>18</v>
      </c>
      <c r="B33" s="15" t="s">
        <v>11</v>
      </c>
      <c r="C33" s="27">
        <v>94.18</v>
      </c>
      <c r="D33" s="27">
        <v>7.1</v>
      </c>
      <c r="E33" s="27">
        <v>19.72</v>
      </c>
      <c r="F33" s="17">
        <f t="shared" si="4"/>
        <v>-5.8199999999999918E-2</v>
      </c>
      <c r="G33" s="17" t="str">
        <f t="shared" ref="G33:G38" si="12">IF(D26=0,"",(D33/D26-1)*-1)</f>
        <v/>
      </c>
      <c r="H33" s="17">
        <f t="shared" si="1"/>
        <v>-0.46702702702702703</v>
      </c>
      <c r="I33" s="18">
        <v>1.3526</v>
      </c>
      <c r="J33" s="16">
        <f t="shared" si="6"/>
        <v>0</v>
      </c>
      <c r="K33" s="15">
        <f t="shared" ref="K33:K38" si="13">IF(AND(J26=-1,(I26-I33)&gt;0),1,IF(AND(J26=1,(I33-I26)&gt;0),-1,0))</f>
        <v>0</v>
      </c>
      <c r="L33" s="16">
        <f t="shared" si="11"/>
        <v>-1</v>
      </c>
      <c r="M33" s="16">
        <f t="shared" si="11"/>
        <v>1</v>
      </c>
      <c r="N33" s="19">
        <f t="shared" si="11"/>
        <v>-1</v>
      </c>
      <c r="O33" s="1">
        <f t="shared" si="8"/>
        <v>0</v>
      </c>
    </row>
    <row r="34" spans="1:15" x14ac:dyDescent="0.2">
      <c r="A34" s="14">
        <v>18</v>
      </c>
      <c r="B34" s="15" t="s">
        <v>12</v>
      </c>
      <c r="C34" s="27">
        <v>37.51</v>
      </c>
      <c r="D34" s="27">
        <v>41.28</v>
      </c>
      <c r="E34" s="27">
        <v>38.79</v>
      </c>
      <c r="F34" s="17">
        <f t="shared" si="4"/>
        <v>-1.5485564304462018E-2</v>
      </c>
      <c r="G34" s="17">
        <f t="shared" si="12"/>
        <v>0.24959098345755315</v>
      </c>
      <c r="H34" s="17">
        <f t="shared" si="1"/>
        <v>-0.34762865792129161</v>
      </c>
      <c r="I34" s="18">
        <v>0.99939999999999996</v>
      </c>
      <c r="J34" s="16">
        <f t="shared" si="6"/>
        <v>0</v>
      </c>
      <c r="K34" s="15">
        <f t="shared" si="13"/>
        <v>0</v>
      </c>
      <c r="L34" s="16">
        <f t="shared" si="11"/>
        <v>0</v>
      </c>
      <c r="M34" s="16">
        <f t="shared" si="11"/>
        <v>1</v>
      </c>
      <c r="N34" s="19">
        <f t="shared" si="11"/>
        <v>-1</v>
      </c>
      <c r="O34" s="1">
        <f t="shared" si="8"/>
        <v>0</v>
      </c>
    </row>
    <row r="35" spans="1:15" x14ac:dyDescent="0.2">
      <c r="A35" s="14">
        <v>18</v>
      </c>
      <c r="B35" s="15" t="s">
        <v>13</v>
      </c>
      <c r="C35" s="27">
        <v>56.65</v>
      </c>
      <c r="D35" s="27">
        <v>43.73</v>
      </c>
      <c r="E35" s="27">
        <v>95.06</v>
      </c>
      <c r="F35" s="17">
        <f t="shared" si="4"/>
        <v>-6.579815303430081E-2</v>
      </c>
      <c r="G35" s="17">
        <f t="shared" si="12"/>
        <v>-4.2183031458531861E-2</v>
      </c>
      <c r="H35" s="17">
        <f t="shared" si="1"/>
        <v>5.3529868114817747E-2</v>
      </c>
      <c r="I35" s="18">
        <v>1.2842</v>
      </c>
      <c r="J35" s="16">
        <f t="shared" si="6"/>
        <v>0</v>
      </c>
      <c r="K35" s="15">
        <f t="shared" si="13"/>
        <v>0</v>
      </c>
      <c r="L35" s="16">
        <f t="shared" si="11"/>
        <v>-1</v>
      </c>
      <c r="M35" s="16">
        <f t="shared" si="11"/>
        <v>0</v>
      </c>
      <c r="N35" s="19">
        <f t="shared" si="11"/>
        <v>1</v>
      </c>
      <c r="O35" s="1">
        <f t="shared" si="8"/>
        <v>0</v>
      </c>
    </row>
    <row r="36" spans="1:15" x14ac:dyDescent="0.2">
      <c r="A36" s="14">
        <v>18</v>
      </c>
      <c r="B36" s="15" t="s">
        <v>14</v>
      </c>
      <c r="C36" s="27">
        <v>1.36</v>
      </c>
      <c r="D36" s="27">
        <v>94.17</v>
      </c>
      <c r="E36" s="27">
        <v>87.83</v>
      </c>
      <c r="F36" s="17">
        <f t="shared" si="4"/>
        <v>-0.19047619047619035</v>
      </c>
      <c r="G36" s="17">
        <f t="shared" si="12"/>
        <v>5.6979771680352509E-2</v>
      </c>
      <c r="H36" s="17">
        <f t="shared" si="1"/>
        <v>-0.12170000000000003</v>
      </c>
      <c r="I36" s="18">
        <v>109.09</v>
      </c>
      <c r="J36" s="16">
        <f t="shared" si="6"/>
        <v>0</v>
      </c>
      <c r="K36" s="15">
        <f t="shared" si="13"/>
        <v>0</v>
      </c>
      <c r="L36" s="16">
        <f t="shared" si="11"/>
        <v>-1</v>
      </c>
      <c r="M36" s="16">
        <f t="shared" si="11"/>
        <v>1</v>
      </c>
      <c r="N36" s="19">
        <f t="shared" si="11"/>
        <v>-1</v>
      </c>
      <c r="O36" s="1">
        <f t="shared" si="8"/>
        <v>0</v>
      </c>
    </row>
    <row r="37" spans="1:15" x14ac:dyDescent="0.2">
      <c r="A37" s="14">
        <v>18</v>
      </c>
      <c r="B37" s="15" t="s">
        <v>15</v>
      </c>
      <c r="C37" s="27">
        <v>19.52</v>
      </c>
      <c r="D37" s="27">
        <v>89.92</v>
      </c>
      <c r="E37" s="27">
        <v>47.14</v>
      </c>
      <c r="F37" s="17">
        <f t="shared" si="4"/>
        <v>1.0966702470461867</v>
      </c>
      <c r="G37" s="17">
        <f t="shared" si="12"/>
        <v>-1.547148503670237E-2</v>
      </c>
      <c r="H37" s="17">
        <f t="shared" si="1"/>
        <v>1.3452736318407958</v>
      </c>
      <c r="I37" s="18">
        <v>0.75349999999999995</v>
      </c>
      <c r="J37" s="16">
        <f t="shared" si="6"/>
        <v>0</v>
      </c>
      <c r="K37" s="15">
        <f t="shared" si="13"/>
        <v>0</v>
      </c>
      <c r="L37" s="16">
        <f t="shared" si="11"/>
        <v>1</v>
      </c>
      <c r="M37" s="16">
        <f t="shared" si="11"/>
        <v>0</v>
      </c>
      <c r="N37" s="19">
        <f t="shared" si="11"/>
        <v>1</v>
      </c>
      <c r="O37" s="1">
        <f t="shared" si="8"/>
        <v>0</v>
      </c>
    </row>
    <row r="38" spans="1:15" x14ac:dyDescent="0.2">
      <c r="A38" s="20">
        <v>18</v>
      </c>
      <c r="B38" s="21" t="s">
        <v>16</v>
      </c>
      <c r="C38" s="22">
        <v>39.6</v>
      </c>
      <c r="D38" s="22">
        <v>55.94</v>
      </c>
      <c r="E38" s="22">
        <v>45.86</v>
      </c>
      <c r="F38" s="23">
        <f t="shared" si="4"/>
        <v>-0.26923786676508576</v>
      </c>
      <c r="G38" s="23">
        <f t="shared" si="12"/>
        <v>-0.29132040627885503</v>
      </c>
      <c r="H38" s="23">
        <f t="shared" si="1"/>
        <v>-0.11535493827160503</v>
      </c>
      <c r="I38" s="24">
        <v>1314.92</v>
      </c>
      <c r="J38" s="22">
        <f t="shared" si="6"/>
        <v>-1</v>
      </c>
      <c r="K38" s="21">
        <f t="shared" si="13"/>
        <v>0</v>
      </c>
      <c r="L38" s="22">
        <f t="shared" si="11"/>
        <v>-1</v>
      </c>
      <c r="M38" s="22">
        <f t="shared" si="11"/>
        <v>-1</v>
      </c>
      <c r="N38" s="25">
        <f t="shared" si="11"/>
        <v>-1</v>
      </c>
      <c r="O38" s="1">
        <f t="shared" si="8"/>
        <v>0</v>
      </c>
    </row>
    <row r="39" spans="1:15" x14ac:dyDescent="0.2">
      <c r="A39" s="8">
        <v>19</v>
      </c>
      <c r="B39" s="9" t="s">
        <v>10</v>
      </c>
      <c r="C39" s="10">
        <v>72.87</v>
      </c>
      <c r="D39" s="10">
        <v>33.14</v>
      </c>
      <c r="E39" s="10">
        <v>58.27</v>
      </c>
      <c r="F39" s="11">
        <f t="shared" si="4"/>
        <v>-0.14451749236910072</v>
      </c>
      <c r="G39" s="11">
        <f>(D39/D32-1)*-1</f>
        <v>-0.72874282733437656</v>
      </c>
      <c r="H39" s="11">
        <f t="shared" si="1"/>
        <v>0.37526551805522801</v>
      </c>
      <c r="I39" s="12">
        <v>1.1940999999999999</v>
      </c>
      <c r="J39" s="10">
        <f t="shared" si="6"/>
        <v>-1</v>
      </c>
      <c r="K39" s="9">
        <f>IF(AND(J32=-1,(I32-I39)&gt;0),1,IF(AND(J32=1,(I39-I32)&gt;0),-1,0))</f>
        <v>1</v>
      </c>
      <c r="L39" s="10">
        <f t="shared" si="11"/>
        <v>-1</v>
      </c>
      <c r="M39" s="10">
        <f t="shared" si="11"/>
        <v>-1</v>
      </c>
      <c r="N39" s="13">
        <f t="shared" si="11"/>
        <v>1</v>
      </c>
      <c r="O39" s="1">
        <f t="shared" si="8"/>
        <v>1.8000000000000238E-3</v>
      </c>
    </row>
    <row r="40" spans="1:15" x14ac:dyDescent="0.2">
      <c r="A40" s="14">
        <v>19</v>
      </c>
      <c r="B40" s="15" t="s">
        <v>11</v>
      </c>
      <c r="C40" s="27">
        <v>80.06</v>
      </c>
      <c r="D40" s="27">
        <v>24</v>
      </c>
      <c r="E40" s="27">
        <v>39.880000000000003</v>
      </c>
      <c r="F40" s="17">
        <f t="shared" si="4"/>
        <v>-0.14992567424081549</v>
      </c>
      <c r="G40" s="17">
        <f t="shared" ref="G40:G45" si="14">IF(D33=0,"",(D40/D33-1)*-1)</f>
        <v>-2.3802816901408455</v>
      </c>
      <c r="H40" s="17">
        <f t="shared" si="1"/>
        <v>1.0223123732251524</v>
      </c>
      <c r="I40" s="18">
        <v>1.3536999999999999</v>
      </c>
      <c r="J40" s="16">
        <f t="shared" si="6"/>
        <v>-1</v>
      </c>
      <c r="K40" s="15">
        <f t="shared" ref="K40:K45" si="15">IF(AND(J33=-1,(I33-I40)&gt;0),1,IF(AND(J33=1,(I40-I33)&gt;0),-1,0))</f>
        <v>0</v>
      </c>
      <c r="L40" s="16">
        <f t="shared" si="11"/>
        <v>-1</v>
      </c>
      <c r="M40" s="16">
        <f t="shared" si="11"/>
        <v>-1</v>
      </c>
      <c r="N40" s="19">
        <f t="shared" si="11"/>
        <v>1</v>
      </c>
      <c r="O40" s="1">
        <f t="shared" si="8"/>
        <v>0</v>
      </c>
    </row>
    <row r="41" spans="1:15" x14ac:dyDescent="0.2">
      <c r="A41" s="14">
        <v>19</v>
      </c>
      <c r="B41" s="15" t="s">
        <v>12</v>
      </c>
      <c r="C41" s="27">
        <v>66.77</v>
      </c>
      <c r="D41" s="27">
        <v>16.46</v>
      </c>
      <c r="E41" s="27">
        <v>15.87</v>
      </c>
      <c r="F41" s="17">
        <f t="shared" si="4"/>
        <v>0.78005865102639294</v>
      </c>
      <c r="G41" s="17">
        <f t="shared" si="14"/>
        <v>0.60125968992248069</v>
      </c>
      <c r="H41" s="17">
        <f t="shared" si="1"/>
        <v>-0.59087393658159315</v>
      </c>
      <c r="I41" s="18">
        <v>0.99939999999999996</v>
      </c>
      <c r="J41" s="16">
        <f t="shared" si="6"/>
        <v>1</v>
      </c>
      <c r="K41" s="15">
        <f t="shared" si="15"/>
        <v>0</v>
      </c>
      <c r="L41" s="16">
        <f t="shared" si="11"/>
        <v>1</v>
      </c>
      <c r="M41" s="16">
        <f t="shared" si="11"/>
        <v>1</v>
      </c>
      <c r="N41" s="19">
        <f t="shared" si="11"/>
        <v>-1</v>
      </c>
      <c r="O41" s="1">
        <f t="shared" si="8"/>
        <v>0</v>
      </c>
    </row>
    <row r="42" spans="1:15" x14ac:dyDescent="0.2">
      <c r="A42" s="14">
        <v>19</v>
      </c>
      <c r="B42" s="15" t="s">
        <v>13</v>
      </c>
      <c r="C42" s="27">
        <v>58.46</v>
      </c>
      <c r="D42" s="27">
        <v>39.89</v>
      </c>
      <c r="E42" s="27">
        <v>94.38</v>
      </c>
      <c r="F42" s="17">
        <f t="shared" si="4"/>
        <v>3.1950573698146467E-2</v>
      </c>
      <c r="G42" s="17">
        <f t="shared" si="14"/>
        <v>8.7811571003887368E-2</v>
      </c>
      <c r="H42" s="17">
        <f t="shared" si="1"/>
        <v>-7.1533768146434529E-3</v>
      </c>
      <c r="I42" s="18">
        <v>1.2789999999999999</v>
      </c>
      <c r="J42" s="16">
        <f t="shared" si="6"/>
        <v>0</v>
      </c>
      <c r="K42" s="15">
        <f t="shared" si="15"/>
        <v>0</v>
      </c>
      <c r="L42" s="16">
        <f t="shared" si="11"/>
        <v>0</v>
      </c>
      <c r="M42" s="16">
        <f t="shared" si="11"/>
        <v>1</v>
      </c>
      <c r="N42" s="19">
        <f t="shared" si="11"/>
        <v>0</v>
      </c>
      <c r="O42" s="1">
        <f t="shared" si="8"/>
        <v>0</v>
      </c>
    </row>
    <row r="43" spans="1:15" x14ac:dyDescent="0.2">
      <c r="A43" s="14">
        <v>19</v>
      </c>
      <c r="B43" s="15" t="s">
        <v>14</v>
      </c>
      <c r="C43" s="27">
        <v>2.0299999999999998</v>
      </c>
      <c r="D43" s="27">
        <v>91.84</v>
      </c>
      <c r="E43" s="27">
        <v>79.739999999999995</v>
      </c>
      <c r="F43" s="17">
        <f t="shared" si="4"/>
        <v>0.49264705882352922</v>
      </c>
      <c r="G43" s="17">
        <f t="shared" si="14"/>
        <v>2.4742486991610857E-2</v>
      </c>
      <c r="H43" s="17">
        <f t="shared" si="1"/>
        <v>-9.2109757486052657E-2</v>
      </c>
      <c r="I43" s="18">
        <v>109.36</v>
      </c>
      <c r="J43" s="16">
        <f t="shared" si="6"/>
        <v>0</v>
      </c>
      <c r="K43" s="15">
        <f t="shared" si="15"/>
        <v>0</v>
      </c>
      <c r="L43" s="16">
        <f t="shared" si="11"/>
        <v>1</v>
      </c>
      <c r="M43" s="16">
        <f t="shared" si="11"/>
        <v>0</v>
      </c>
      <c r="N43" s="19">
        <f t="shared" si="11"/>
        <v>-1</v>
      </c>
      <c r="O43" s="1">
        <f t="shared" si="8"/>
        <v>0</v>
      </c>
    </row>
    <row r="44" spans="1:15" x14ac:dyDescent="0.2">
      <c r="A44" s="14">
        <v>19</v>
      </c>
      <c r="B44" s="15" t="s">
        <v>15</v>
      </c>
      <c r="C44" s="27">
        <v>16.55</v>
      </c>
      <c r="D44" s="27">
        <v>95.46</v>
      </c>
      <c r="E44" s="27">
        <v>71.33</v>
      </c>
      <c r="F44" s="17">
        <f t="shared" si="4"/>
        <v>-0.15215163934426224</v>
      </c>
      <c r="G44" s="17">
        <f t="shared" si="14"/>
        <v>-6.1610320284697373E-2</v>
      </c>
      <c r="H44" s="17">
        <f t="shared" si="1"/>
        <v>0.51315231226134905</v>
      </c>
      <c r="I44" s="18">
        <v>0.75380000000000003</v>
      </c>
      <c r="J44" s="16">
        <f t="shared" si="6"/>
        <v>-1</v>
      </c>
      <c r="K44" s="15">
        <f t="shared" si="15"/>
        <v>0</v>
      </c>
      <c r="L44" s="16">
        <f t="shared" ref="L44:N59" si="16">IF(F44&gt;5%,1,IF(F44&lt;-5%,-1,0))</f>
        <v>-1</v>
      </c>
      <c r="M44" s="16">
        <f t="shared" si="16"/>
        <v>-1</v>
      </c>
      <c r="N44" s="19">
        <f t="shared" si="16"/>
        <v>1</v>
      </c>
      <c r="O44" s="1">
        <f t="shared" si="8"/>
        <v>0</v>
      </c>
    </row>
    <row r="45" spans="1:15" x14ac:dyDescent="0.2">
      <c r="A45" s="20">
        <v>19</v>
      </c>
      <c r="B45" s="21" t="s">
        <v>16</v>
      </c>
      <c r="C45" s="22">
        <v>22.03</v>
      </c>
      <c r="D45" s="22">
        <v>72.87</v>
      </c>
      <c r="E45" s="22">
        <v>38.880000000000003</v>
      </c>
      <c r="F45" s="23">
        <f t="shared" si="4"/>
        <v>-0.44368686868686869</v>
      </c>
      <c r="G45" s="23">
        <f t="shared" si="14"/>
        <v>-0.30264569181265655</v>
      </c>
      <c r="H45" s="23">
        <f t="shared" si="1"/>
        <v>-0.15220235499345824</v>
      </c>
      <c r="I45" s="24">
        <v>1317.97</v>
      </c>
      <c r="J45" s="22">
        <f t="shared" si="6"/>
        <v>-1</v>
      </c>
      <c r="K45" s="21">
        <f t="shared" si="15"/>
        <v>0</v>
      </c>
      <c r="L45" s="22">
        <f t="shared" si="16"/>
        <v>-1</v>
      </c>
      <c r="M45" s="22">
        <f t="shared" si="16"/>
        <v>-1</v>
      </c>
      <c r="N45" s="25">
        <f t="shared" si="16"/>
        <v>-1</v>
      </c>
      <c r="O45" s="1">
        <f t="shared" si="8"/>
        <v>0</v>
      </c>
    </row>
    <row r="46" spans="1:15" x14ac:dyDescent="0.2">
      <c r="A46" s="8">
        <v>20</v>
      </c>
      <c r="B46" s="9" t="s">
        <v>10</v>
      </c>
      <c r="C46" s="10">
        <v>52.07</v>
      </c>
      <c r="D46" s="10">
        <v>57.46</v>
      </c>
      <c r="E46" s="10">
        <v>54.14</v>
      </c>
      <c r="F46" s="11">
        <f t="shared" si="4"/>
        <v>-0.28543982434472348</v>
      </c>
      <c r="G46" s="11">
        <f>(D46/D39-1)*-1</f>
        <v>-0.73385636692818346</v>
      </c>
      <c r="H46" s="11">
        <f t="shared" si="1"/>
        <v>-7.0876952119444003E-2</v>
      </c>
      <c r="I46" s="12">
        <v>1.177</v>
      </c>
      <c r="J46" s="10">
        <f t="shared" ref="J46:J52" si="17">IF(SUM(L46:M46)&gt;=2,1,IF(SUM(L46:M46)&lt;=-2,-1,0))</f>
        <v>-1</v>
      </c>
      <c r="K46" s="9">
        <f>IF(AND(J39=-1,(I39-I46)&gt;0),1,IF(AND(J39=1,(I46-I39)&gt;0),-1,0))</f>
        <v>1</v>
      </c>
      <c r="L46" s="10">
        <f t="shared" si="16"/>
        <v>-1</v>
      </c>
      <c r="M46" s="10">
        <f t="shared" si="16"/>
        <v>-1</v>
      </c>
      <c r="N46" s="13">
        <f t="shared" si="16"/>
        <v>-1</v>
      </c>
      <c r="O46" s="1">
        <f t="shared" si="8"/>
        <v>1.7099999999999893E-2</v>
      </c>
    </row>
    <row r="47" spans="1:15" x14ac:dyDescent="0.2">
      <c r="A47" s="14">
        <v>20</v>
      </c>
      <c r="B47" s="15" t="s">
        <v>11</v>
      </c>
      <c r="C47" s="27">
        <v>60.45</v>
      </c>
      <c r="D47" s="27">
        <v>46.27</v>
      </c>
      <c r="E47" s="27">
        <v>29.15</v>
      </c>
      <c r="F47" s="17">
        <f t="shared" si="4"/>
        <v>-0.24494129402947784</v>
      </c>
      <c r="G47" s="17">
        <f t="shared" ref="G47:G52" si="18">IF(D40=0,"",(D47/D40-1)*-1)</f>
        <v>-0.92791666666666672</v>
      </c>
      <c r="H47" s="17">
        <f t="shared" si="1"/>
        <v>-0.26905717151454367</v>
      </c>
      <c r="I47" s="18">
        <v>1.3473999999999999</v>
      </c>
      <c r="J47" s="16">
        <f t="shared" si="17"/>
        <v>-1</v>
      </c>
      <c r="K47" s="15">
        <f t="shared" ref="K47:K52" si="19">IF(AND(J40=-1,(I40-I47)&gt;0),1,IF(AND(J40=1,(I47-I40)&gt;0),-1,0))</f>
        <v>1</v>
      </c>
      <c r="L47" s="16">
        <f t="shared" si="16"/>
        <v>-1</v>
      </c>
      <c r="M47" s="16">
        <f t="shared" si="16"/>
        <v>-1</v>
      </c>
      <c r="N47" s="19">
        <f t="shared" si="16"/>
        <v>-1</v>
      </c>
      <c r="O47" s="1">
        <f t="shared" si="8"/>
        <v>6.2999999999999723E-3</v>
      </c>
    </row>
    <row r="48" spans="1:15" x14ac:dyDescent="0.2">
      <c r="A48" s="14">
        <v>20</v>
      </c>
      <c r="B48" s="15" t="s">
        <v>12</v>
      </c>
      <c r="C48" s="27">
        <v>100</v>
      </c>
      <c r="D48" s="27">
        <v>0</v>
      </c>
      <c r="E48" s="27">
        <v>100</v>
      </c>
      <c r="F48" s="17">
        <f t="shared" si="4"/>
        <v>0.49767859817283222</v>
      </c>
      <c r="G48" s="17">
        <f t="shared" si="18"/>
        <v>1</v>
      </c>
      <c r="H48" s="17">
        <f t="shared" si="1"/>
        <v>5.30119722747322</v>
      </c>
      <c r="I48" s="18">
        <v>0.99719999999999998</v>
      </c>
      <c r="J48" s="16">
        <f t="shared" si="17"/>
        <v>1</v>
      </c>
      <c r="K48" s="15">
        <f t="shared" si="19"/>
        <v>0</v>
      </c>
      <c r="L48" s="16">
        <f t="shared" si="16"/>
        <v>1</v>
      </c>
      <c r="M48" s="16">
        <f t="shared" si="16"/>
        <v>1</v>
      </c>
      <c r="N48" s="19">
        <f t="shared" si="16"/>
        <v>1</v>
      </c>
      <c r="O48" s="1">
        <f t="shared" si="8"/>
        <v>0</v>
      </c>
    </row>
    <row r="49" spans="1:15" x14ac:dyDescent="0.2">
      <c r="A49" s="14">
        <v>20</v>
      </c>
      <c r="B49" s="15" t="s">
        <v>13</v>
      </c>
      <c r="C49" s="27">
        <v>57.43</v>
      </c>
      <c r="D49" s="27">
        <v>39.86</v>
      </c>
      <c r="E49" s="27">
        <v>91.88</v>
      </c>
      <c r="F49" s="17">
        <f t="shared" si="4"/>
        <v>-1.7618884707492288E-2</v>
      </c>
      <c r="G49" s="17">
        <f t="shared" si="18"/>
        <v>7.520681875157198E-4</v>
      </c>
      <c r="H49" s="17">
        <f t="shared" si="1"/>
        <v>-2.6488662852299227E-2</v>
      </c>
      <c r="I49" s="18">
        <v>1.2873000000000001</v>
      </c>
      <c r="J49" s="16">
        <f t="shared" si="17"/>
        <v>0</v>
      </c>
      <c r="K49" s="15">
        <f t="shared" si="19"/>
        <v>0</v>
      </c>
      <c r="L49" s="16">
        <f t="shared" si="16"/>
        <v>0</v>
      </c>
      <c r="M49" s="16">
        <f t="shared" si="16"/>
        <v>0</v>
      </c>
      <c r="N49" s="19">
        <f t="shared" si="16"/>
        <v>0</v>
      </c>
      <c r="O49" s="1">
        <f t="shared" si="8"/>
        <v>0</v>
      </c>
    </row>
    <row r="50" spans="1:15" x14ac:dyDescent="0.2">
      <c r="A50" s="14">
        <v>20</v>
      </c>
      <c r="B50" s="15" t="s">
        <v>14</v>
      </c>
      <c r="C50" s="27">
        <v>3.43</v>
      </c>
      <c r="D50" s="27">
        <v>89.21</v>
      </c>
      <c r="E50" s="27">
        <v>83.44</v>
      </c>
      <c r="F50" s="17">
        <f t="shared" si="4"/>
        <v>0.68965517241379337</v>
      </c>
      <c r="G50" s="17">
        <f t="shared" si="18"/>
        <v>2.863675958188161E-2</v>
      </c>
      <c r="H50" s="17">
        <f t="shared" si="1"/>
        <v>4.6400802608477676E-2</v>
      </c>
      <c r="I50" s="18">
        <v>110.88</v>
      </c>
      <c r="J50" s="16">
        <f t="shared" si="17"/>
        <v>0</v>
      </c>
      <c r="K50" s="15">
        <f t="shared" si="19"/>
        <v>0</v>
      </c>
      <c r="L50" s="16">
        <f t="shared" si="16"/>
        <v>1</v>
      </c>
      <c r="M50" s="16">
        <f t="shared" si="16"/>
        <v>0</v>
      </c>
      <c r="N50" s="19">
        <f t="shared" si="16"/>
        <v>0</v>
      </c>
      <c r="O50" s="1">
        <f t="shared" si="8"/>
        <v>0</v>
      </c>
    </row>
    <row r="51" spans="1:15" x14ac:dyDescent="0.2">
      <c r="A51" s="14">
        <v>20</v>
      </c>
      <c r="B51" s="15" t="s">
        <v>15</v>
      </c>
      <c r="C51" s="27">
        <v>0</v>
      </c>
      <c r="D51" s="27">
        <v>100</v>
      </c>
      <c r="E51" s="27">
        <v>92.12</v>
      </c>
      <c r="F51" s="17" t="str">
        <f t="shared" si="4"/>
        <v/>
      </c>
      <c r="G51" s="17">
        <f t="shared" si="18"/>
        <v>-4.7559187094070809E-2</v>
      </c>
      <c r="H51" s="17">
        <f t="shared" si="1"/>
        <v>0.29146221786064785</v>
      </c>
      <c r="I51" s="18">
        <v>0.75009999999999999</v>
      </c>
      <c r="J51" s="16">
        <f t="shared" si="17"/>
        <v>0</v>
      </c>
      <c r="K51" s="15">
        <f t="shared" si="19"/>
        <v>1</v>
      </c>
      <c r="L51" s="16">
        <f t="shared" si="16"/>
        <v>1</v>
      </c>
      <c r="M51" s="16">
        <f t="shared" si="16"/>
        <v>0</v>
      </c>
      <c r="N51" s="19">
        <f t="shared" si="16"/>
        <v>1</v>
      </c>
      <c r="O51" s="1">
        <f t="shared" si="8"/>
        <v>3.7000000000000366E-3</v>
      </c>
    </row>
    <row r="52" spans="1:15" x14ac:dyDescent="0.2">
      <c r="A52" s="20">
        <v>20</v>
      </c>
      <c r="B52" s="21" t="s">
        <v>16</v>
      </c>
      <c r="C52" s="22">
        <v>22.11</v>
      </c>
      <c r="D52" s="22">
        <v>71.58</v>
      </c>
      <c r="E52" s="22">
        <v>32.28</v>
      </c>
      <c r="F52" s="23">
        <f t="shared" si="4"/>
        <v>3.6314117113027677E-3</v>
      </c>
      <c r="G52" s="23">
        <f t="shared" si="18"/>
        <v>1.7702758336764157E-2</v>
      </c>
      <c r="H52" s="23">
        <f t="shared" si="1"/>
        <v>-0.16975308641975306</v>
      </c>
      <c r="I52" s="24">
        <v>1292.1199999999999</v>
      </c>
      <c r="J52" s="22">
        <f t="shared" si="17"/>
        <v>0</v>
      </c>
      <c r="K52" s="21">
        <f t="shared" si="19"/>
        <v>1</v>
      </c>
      <c r="L52" s="22">
        <f t="shared" si="16"/>
        <v>0</v>
      </c>
      <c r="M52" s="22">
        <f t="shared" si="16"/>
        <v>0</v>
      </c>
      <c r="N52" s="25">
        <f t="shared" si="16"/>
        <v>-1</v>
      </c>
      <c r="O52" s="1">
        <f t="shared" si="8"/>
        <v>25.850000000000136</v>
      </c>
    </row>
    <row r="53" spans="1:15" x14ac:dyDescent="0.2">
      <c r="A53" s="8">
        <v>21</v>
      </c>
      <c r="B53" s="9" t="s">
        <v>10</v>
      </c>
      <c r="C53" s="10">
        <v>43.87</v>
      </c>
      <c r="D53" s="10">
        <v>63.44</v>
      </c>
      <c r="E53" s="10">
        <v>64.52</v>
      </c>
      <c r="F53" s="11">
        <f t="shared" ref="F53:F64" si="20">IF(OR(C53=0,C46=0),"",C53/C46-1)</f>
        <v>-0.15748031496062997</v>
      </c>
      <c r="G53" s="11">
        <f>(D53/D46-1)*-1</f>
        <v>-0.1040723981900451</v>
      </c>
      <c r="H53" s="11">
        <f t="shared" si="1"/>
        <v>0.1917251570003693</v>
      </c>
      <c r="I53" s="12">
        <v>1.1644000000000001</v>
      </c>
      <c r="J53" s="10">
        <f t="shared" ref="J53:J80" si="21">IF(SUM(L53:M53)&gt;=2,1,IF(SUM(L53:M53)&lt;=-2,-1,0))</f>
        <v>-1</v>
      </c>
      <c r="K53" s="9">
        <f>IF(AND(J46=-1,(I46-I53)&gt;0),1,IF(AND(J46=1,(I53-I46)&gt;0),-1,0))</f>
        <v>1</v>
      </c>
      <c r="L53" s="10">
        <f t="shared" si="16"/>
        <v>-1</v>
      </c>
      <c r="M53" s="10">
        <f t="shared" si="16"/>
        <v>-1</v>
      </c>
      <c r="N53" s="13">
        <f t="shared" si="16"/>
        <v>1</v>
      </c>
      <c r="O53" s="1">
        <f t="shared" si="8"/>
        <v>1.2599999999999945E-2</v>
      </c>
    </row>
    <row r="54" spans="1:15" x14ac:dyDescent="0.2">
      <c r="A54" s="14">
        <v>21</v>
      </c>
      <c r="B54" s="15" t="s">
        <v>11</v>
      </c>
      <c r="C54" s="27">
        <v>60.19</v>
      </c>
      <c r="D54" s="27">
        <v>43.38</v>
      </c>
      <c r="E54" s="27">
        <v>26</v>
      </c>
      <c r="F54" s="17">
        <f t="shared" si="20"/>
        <v>-4.3010752688172893E-3</v>
      </c>
      <c r="G54" s="17">
        <f t="shared" ref="G54:G59" si="22">IF(D47=0,"",(D54/D47-1)*-1)</f>
        <v>6.245947698292631E-2</v>
      </c>
      <c r="H54" s="17">
        <f t="shared" si="1"/>
        <v>-0.10806174957118353</v>
      </c>
      <c r="I54" s="18">
        <v>1.3304</v>
      </c>
      <c r="J54" s="16">
        <f t="shared" si="21"/>
        <v>0</v>
      </c>
      <c r="K54" s="15">
        <f t="shared" ref="K54:K59" si="23">IF(AND(J47=-1,(I47-I54)&gt;0),1,IF(AND(J47=1,(I54-I47)&gt;0),-1,0))</f>
        <v>1</v>
      </c>
      <c r="L54" s="16">
        <f t="shared" si="16"/>
        <v>0</v>
      </c>
      <c r="M54" s="16">
        <f t="shared" si="16"/>
        <v>1</v>
      </c>
      <c r="N54" s="19">
        <f t="shared" si="16"/>
        <v>-1</v>
      </c>
      <c r="O54" s="1">
        <f t="shared" si="8"/>
        <v>1.6999999999999904E-2</v>
      </c>
    </row>
    <row r="55" spans="1:15" x14ac:dyDescent="0.2">
      <c r="A55" s="14">
        <v>21</v>
      </c>
      <c r="B55" s="15" t="s">
        <v>12</v>
      </c>
      <c r="C55" s="27">
        <v>100</v>
      </c>
      <c r="D55" s="27">
        <v>0.55000000000000004</v>
      </c>
      <c r="E55" s="27">
        <v>0</v>
      </c>
      <c r="F55" s="17">
        <f t="shared" si="20"/>
        <v>0</v>
      </c>
      <c r="G55" s="17" t="str">
        <f t="shared" si="22"/>
        <v/>
      </c>
      <c r="H55" s="17">
        <f t="shared" si="1"/>
        <v>-1</v>
      </c>
      <c r="I55" s="18">
        <v>0.98919999999999997</v>
      </c>
      <c r="J55" s="16">
        <f t="shared" si="21"/>
        <v>0</v>
      </c>
      <c r="K55" s="15">
        <f t="shared" si="23"/>
        <v>0</v>
      </c>
      <c r="L55" s="16">
        <f t="shared" si="16"/>
        <v>0</v>
      </c>
      <c r="M55" s="16">
        <f t="shared" si="16"/>
        <v>1</v>
      </c>
      <c r="N55" s="19">
        <f t="shared" si="16"/>
        <v>-1</v>
      </c>
      <c r="O55" s="1">
        <f t="shared" si="8"/>
        <v>0</v>
      </c>
    </row>
    <row r="56" spans="1:15" x14ac:dyDescent="0.2">
      <c r="A56" s="14">
        <v>21</v>
      </c>
      <c r="B56" s="15" t="s">
        <v>13</v>
      </c>
      <c r="C56" s="27">
        <v>58.37</v>
      </c>
      <c r="D56" s="27">
        <v>41.48</v>
      </c>
      <c r="E56" s="27">
        <v>88.38</v>
      </c>
      <c r="F56" s="17">
        <f t="shared" si="20"/>
        <v>1.6367752045969075E-2</v>
      </c>
      <c r="G56" s="17">
        <f t="shared" si="22"/>
        <v>-4.0642247867536341E-2</v>
      </c>
      <c r="H56" s="17">
        <f t="shared" si="1"/>
        <v>-3.8093164997823226E-2</v>
      </c>
      <c r="I56" s="18">
        <v>1.2965</v>
      </c>
      <c r="J56" s="16">
        <f t="shared" si="21"/>
        <v>0</v>
      </c>
      <c r="K56" s="15">
        <f t="shared" si="23"/>
        <v>0</v>
      </c>
      <c r="L56" s="16">
        <f t="shared" si="16"/>
        <v>0</v>
      </c>
      <c r="M56" s="16">
        <f t="shared" si="16"/>
        <v>0</v>
      </c>
      <c r="N56" s="19">
        <f t="shared" si="16"/>
        <v>0</v>
      </c>
      <c r="O56" s="1">
        <f t="shared" si="8"/>
        <v>0</v>
      </c>
    </row>
    <row r="57" spans="1:15" x14ac:dyDescent="0.2">
      <c r="A57" s="14">
        <v>21</v>
      </c>
      <c r="B57" s="15" t="s">
        <v>14</v>
      </c>
      <c r="C57" s="27">
        <v>8.0500000000000007</v>
      </c>
      <c r="D57" s="27">
        <v>80.45</v>
      </c>
      <c r="E57" s="27">
        <v>73.42</v>
      </c>
      <c r="F57" s="17">
        <f t="shared" si="20"/>
        <v>1.3469387755102042</v>
      </c>
      <c r="G57" s="17">
        <f t="shared" si="22"/>
        <v>9.8195269588611023E-2</v>
      </c>
      <c r="H57" s="17">
        <f t="shared" si="1"/>
        <v>-0.12008628954937672</v>
      </c>
      <c r="I57" s="18">
        <v>109.4</v>
      </c>
      <c r="J57" s="16">
        <f t="shared" si="21"/>
        <v>1</v>
      </c>
      <c r="K57" s="15">
        <f t="shared" si="23"/>
        <v>0</v>
      </c>
      <c r="L57" s="16">
        <f t="shared" si="16"/>
        <v>1</v>
      </c>
      <c r="M57" s="16">
        <f t="shared" si="16"/>
        <v>1</v>
      </c>
      <c r="N57" s="19">
        <f t="shared" si="16"/>
        <v>-1</v>
      </c>
      <c r="O57" s="1">
        <f t="shared" si="8"/>
        <v>0</v>
      </c>
    </row>
    <row r="58" spans="1:15" x14ac:dyDescent="0.2">
      <c r="A58" s="14">
        <v>21</v>
      </c>
      <c r="B58" s="15" t="s">
        <v>15</v>
      </c>
      <c r="C58" s="27">
        <v>0.71</v>
      </c>
      <c r="D58" s="27">
        <v>100</v>
      </c>
      <c r="E58" s="27">
        <v>70.900000000000006</v>
      </c>
      <c r="F58" s="17" t="str">
        <f t="shared" si="20"/>
        <v/>
      </c>
      <c r="G58" s="17">
        <f t="shared" si="22"/>
        <v>0</v>
      </c>
      <c r="H58" s="17">
        <f t="shared" si="1"/>
        <v>-0.23035171515414676</v>
      </c>
      <c r="I58" s="18">
        <v>0.75409999999999999</v>
      </c>
      <c r="J58" s="16">
        <f t="shared" si="21"/>
        <v>0</v>
      </c>
      <c r="K58" s="15">
        <f t="shared" si="23"/>
        <v>0</v>
      </c>
      <c r="L58" s="16">
        <f t="shared" si="16"/>
        <v>1</v>
      </c>
      <c r="M58" s="16">
        <f t="shared" si="16"/>
        <v>0</v>
      </c>
      <c r="N58" s="19">
        <f t="shared" si="16"/>
        <v>-1</v>
      </c>
      <c r="O58" s="1">
        <f t="shared" si="8"/>
        <v>0</v>
      </c>
    </row>
    <row r="59" spans="1:15" x14ac:dyDescent="0.2">
      <c r="A59" s="20">
        <v>21</v>
      </c>
      <c r="B59" s="21" t="s">
        <v>16</v>
      </c>
      <c r="C59" s="22">
        <v>11.64</v>
      </c>
      <c r="D59" s="22">
        <v>82.79</v>
      </c>
      <c r="E59" s="22">
        <v>49.46</v>
      </c>
      <c r="F59" s="23">
        <f t="shared" si="20"/>
        <v>-0.47354138398914514</v>
      </c>
      <c r="G59" s="23">
        <f t="shared" si="22"/>
        <v>-0.15660799105895507</v>
      </c>
      <c r="H59" s="23">
        <f t="shared" si="1"/>
        <v>0.53221809169764556</v>
      </c>
      <c r="I59" s="24">
        <v>1301.21</v>
      </c>
      <c r="J59" s="22">
        <f t="shared" si="21"/>
        <v>-1</v>
      </c>
      <c r="K59" s="21">
        <f t="shared" si="23"/>
        <v>0</v>
      </c>
      <c r="L59" s="22">
        <f t="shared" si="16"/>
        <v>-1</v>
      </c>
      <c r="M59" s="22">
        <f t="shared" si="16"/>
        <v>-1</v>
      </c>
      <c r="N59" s="25">
        <f t="shared" si="16"/>
        <v>1</v>
      </c>
      <c r="O59" s="1">
        <f t="shared" si="8"/>
        <v>0</v>
      </c>
    </row>
    <row r="60" spans="1:15" x14ac:dyDescent="0.2">
      <c r="A60" s="8">
        <v>22</v>
      </c>
      <c r="B60" s="9" t="s">
        <v>10</v>
      </c>
      <c r="C60" s="10">
        <v>26.51</v>
      </c>
      <c r="D60" s="10">
        <v>74.42</v>
      </c>
      <c r="E60" s="10">
        <v>85.69</v>
      </c>
      <c r="F60" s="11">
        <f t="shared" si="20"/>
        <v>-0.39571461135172092</v>
      </c>
      <c r="G60" s="11">
        <f>(D60/D53-1)*-1</f>
        <v>-0.17307692307692313</v>
      </c>
      <c r="H60" s="11">
        <f t="shared" si="1"/>
        <v>0.32811531308121511</v>
      </c>
      <c r="I60" s="12">
        <v>1.1649</v>
      </c>
      <c r="J60" s="10">
        <f t="shared" si="21"/>
        <v>-1</v>
      </c>
      <c r="K60" s="9">
        <f>IF(AND(J53=-1,(I53-I60)&gt;0),1,IF(AND(J53=1,(I60-I53)&gt;0),-1,0))</f>
        <v>0</v>
      </c>
      <c r="L60" s="10">
        <f t="shared" ref="L60:N75" si="24">IF(F60&gt;5%,1,IF(F60&lt;-5%,-1,0))</f>
        <v>-1</v>
      </c>
      <c r="M60" s="10">
        <f t="shared" si="24"/>
        <v>-1</v>
      </c>
      <c r="N60" s="13">
        <f t="shared" si="24"/>
        <v>1</v>
      </c>
      <c r="O60" s="1">
        <f t="shared" si="8"/>
        <v>0</v>
      </c>
    </row>
    <row r="61" spans="1:15" x14ac:dyDescent="0.2">
      <c r="A61" s="14">
        <v>22</v>
      </c>
      <c r="B61" s="15" t="s">
        <v>11</v>
      </c>
      <c r="C61" s="27">
        <v>61.56</v>
      </c>
      <c r="D61" s="27">
        <v>48.73</v>
      </c>
      <c r="E61" s="27">
        <v>49.07</v>
      </c>
      <c r="F61" s="17">
        <f t="shared" si="20"/>
        <v>2.2761256022595155E-2</v>
      </c>
      <c r="G61" s="17">
        <f t="shared" ref="G61:G66" si="25">IF(D54=0,"",(D61/D54-1)*-1)</f>
        <v>-0.12332872291378494</v>
      </c>
      <c r="H61" s="17">
        <f t="shared" si="1"/>
        <v>0.88730769230769235</v>
      </c>
      <c r="I61" s="18">
        <v>1.3346</v>
      </c>
      <c r="J61" s="16">
        <f t="shared" si="21"/>
        <v>0</v>
      </c>
      <c r="K61" s="15">
        <f t="shared" ref="K61:K66" si="26">IF(AND(J54=-1,(I54-I61)&gt;0),1,IF(AND(J54=1,(I61-I54)&gt;0),-1,0))</f>
        <v>0</v>
      </c>
      <c r="L61" s="16">
        <f t="shared" si="24"/>
        <v>0</v>
      </c>
      <c r="M61" s="16">
        <f t="shared" si="24"/>
        <v>-1</v>
      </c>
      <c r="N61" s="19">
        <f t="shared" si="24"/>
        <v>1</v>
      </c>
      <c r="O61" s="1">
        <f t="shared" si="8"/>
        <v>0</v>
      </c>
    </row>
    <row r="62" spans="1:15" x14ac:dyDescent="0.2">
      <c r="A62" s="14">
        <v>22</v>
      </c>
      <c r="B62" s="15" t="s">
        <v>12</v>
      </c>
      <c r="C62" s="27">
        <v>100</v>
      </c>
      <c r="D62" s="27">
        <v>0</v>
      </c>
      <c r="E62" s="27">
        <v>0</v>
      </c>
      <c r="F62" s="17">
        <f t="shared" si="20"/>
        <v>0</v>
      </c>
      <c r="G62" s="17">
        <f t="shared" si="25"/>
        <v>1</v>
      </c>
      <c r="H62" s="17" t="e">
        <f t="shared" si="1"/>
        <v>#DIV/0!</v>
      </c>
      <c r="I62" s="18">
        <v>0.98760000000000003</v>
      </c>
      <c r="J62" s="16">
        <f t="shared" si="21"/>
        <v>0</v>
      </c>
      <c r="K62" s="15">
        <f t="shared" si="26"/>
        <v>0</v>
      </c>
      <c r="L62" s="16">
        <f t="shared" si="24"/>
        <v>0</v>
      </c>
      <c r="M62" s="16">
        <f t="shared" si="24"/>
        <v>1</v>
      </c>
      <c r="N62" s="19" t="e">
        <f t="shared" si="24"/>
        <v>#DIV/0!</v>
      </c>
      <c r="O62" s="1">
        <f t="shared" si="8"/>
        <v>0</v>
      </c>
    </row>
    <row r="63" spans="1:15" x14ac:dyDescent="0.2">
      <c r="A63" s="14">
        <v>22</v>
      </c>
      <c r="B63" s="15" t="s">
        <v>13</v>
      </c>
      <c r="C63" s="27">
        <v>52.31</v>
      </c>
      <c r="D63" s="27">
        <v>44.02</v>
      </c>
      <c r="E63" s="27">
        <v>80.88</v>
      </c>
      <c r="F63" s="17">
        <f t="shared" si="20"/>
        <v>-0.10382045571355136</v>
      </c>
      <c r="G63" s="17">
        <f t="shared" si="25"/>
        <v>-6.1234329797492881E-2</v>
      </c>
      <c r="H63" s="17">
        <f t="shared" si="1"/>
        <v>-8.4860828241683617E-2</v>
      </c>
      <c r="I63" s="18">
        <v>1.2946</v>
      </c>
      <c r="J63" s="16">
        <f t="shared" si="21"/>
        <v>-1</v>
      </c>
      <c r="K63" s="15">
        <f t="shared" si="26"/>
        <v>0</v>
      </c>
      <c r="L63" s="16">
        <f t="shared" si="24"/>
        <v>-1</v>
      </c>
      <c r="M63" s="16">
        <f t="shared" si="24"/>
        <v>-1</v>
      </c>
      <c r="N63" s="19">
        <f t="shared" si="24"/>
        <v>-1</v>
      </c>
      <c r="O63" s="1">
        <f t="shared" si="8"/>
        <v>0</v>
      </c>
    </row>
    <row r="64" spans="1:15" x14ac:dyDescent="0.2">
      <c r="A64" s="14">
        <v>22</v>
      </c>
      <c r="B64" s="15" t="s">
        <v>14</v>
      </c>
      <c r="C64" s="27">
        <v>15.1</v>
      </c>
      <c r="D64" s="27">
        <v>78.650000000000006</v>
      </c>
      <c r="E64" s="27">
        <v>77.44</v>
      </c>
      <c r="F64" s="17">
        <f t="shared" si="20"/>
        <v>0.87577639751552772</v>
      </c>
      <c r="G64" s="17">
        <f t="shared" si="25"/>
        <v>2.2374145431945269E-2</v>
      </c>
      <c r="H64" s="17">
        <f t="shared" si="1"/>
        <v>5.4753473168074107E-2</v>
      </c>
      <c r="I64" s="18">
        <v>109.48</v>
      </c>
      <c r="J64" s="16">
        <f t="shared" si="21"/>
        <v>0</v>
      </c>
      <c r="K64" s="15">
        <f t="shared" si="26"/>
        <v>-1</v>
      </c>
      <c r="L64" s="16">
        <f t="shared" si="24"/>
        <v>1</v>
      </c>
      <c r="M64" s="16">
        <f t="shared" si="24"/>
        <v>0</v>
      </c>
      <c r="N64" s="19">
        <f t="shared" si="24"/>
        <v>1</v>
      </c>
      <c r="O64" s="1">
        <f t="shared" si="8"/>
        <v>7.9999999999998295E-2</v>
      </c>
    </row>
    <row r="65" spans="1:15" x14ac:dyDescent="0.2">
      <c r="A65" s="14">
        <v>22</v>
      </c>
      <c r="B65" s="15" t="s">
        <v>15</v>
      </c>
      <c r="C65" s="27">
        <v>0</v>
      </c>
      <c r="D65" s="27">
        <v>97.57</v>
      </c>
      <c r="E65" s="27">
        <v>76.37</v>
      </c>
      <c r="F65" s="17" t="str">
        <f>IF(OR(C65=0,C58=0),"",C65/C58-1)</f>
        <v/>
      </c>
      <c r="G65" s="17">
        <f t="shared" si="25"/>
        <v>2.4300000000000099E-2</v>
      </c>
      <c r="H65" s="17">
        <f t="shared" si="1"/>
        <v>7.715091678420305E-2</v>
      </c>
      <c r="I65" s="18">
        <v>0.75639999999999996</v>
      </c>
      <c r="J65" s="16">
        <f t="shared" si="21"/>
        <v>0</v>
      </c>
      <c r="K65" s="15">
        <f t="shared" si="26"/>
        <v>0</v>
      </c>
      <c r="L65" s="16">
        <f t="shared" si="24"/>
        <v>1</v>
      </c>
      <c r="M65" s="16">
        <f t="shared" si="24"/>
        <v>0</v>
      </c>
      <c r="N65" s="19">
        <f t="shared" si="24"/>
        <v>1</v>
      </c>
      <c r="O65" s="1">
        <f t="shared" si="8"/>
        <v>0</v>
      </c>
    </row>
    <row r="66" spans="1:15" x14ac:dyDescent="0.2">
      <c r="A66" s="20">
        <v>22</v>
      </c>
      <c r="B66" s="21" t="s">
        <v>16</v>
      </c>
      <c r="C66" s="22">
        <v>26.31</v>
      </c>
      <c r="D66" s="22">
        <v>70.5</v>
      </c>
      <c r="E66" s="22">
        <v>20.170000000000002</v>
      </c>
      <c r="F66" s="23">
        <f>IF(OR(C66=0,C59=0),"",C66/C59-1)</f>
        <v>1.2603092783505154</v>
      </c>
      <c r="G66" s="23">
        <f t="shared" si="25"/>
        <v>0.14844788017876565</v>
      </c>
      <c r="H66" s="23">
        <f t="shared" si="1"/>
        <v>-0.59219571370804691</v>
      </c>
      <c r="I66" s="24">
        <v>1293.3</v>
      </c>
      <c r="J66" s="22">
        <f t="shared" si="21"/>
        <v>1</v>
      </c>
      <c r="K66" s="21">
        <f t="shared" si="26"/>
        <v>1</v>
      </c>
      <c r="L66" s="22">
        <f t="shared" si="24"/>
        <v>1</v>
      </c>
      <c r="M66" s="22">
        <f t="shared" si="24"/>
        <v>1</v>
      </c>
      <c r="N66" s="25">
        <f t="shared" si="24"/>
        <v>-1</v>
      </c>
      <c r="O66" s="1">
        <f t="shared" si="8"/>
        <v>7.9100000000000819</v>
      </c>
    </row>
    <row r="67" spans="1:15" x14ac:dyDescent="0.2">
      <c r="A67" s="8">
        <v>23</v>
      </c>
      <c r="B67" s="9" t="s">
        <v>10</v>
      </c>
      <c r="C67" s="10">
        <v>23.53</v>
      </c>
      <c r="D67" s="10">
        <v>87.61</v>
      </c>
      <c r="E67" s="10">
        <v>90.29</v>
      </c>
      <c r="F67" s="11">
        <f t="shared" ref="F67:F71" si="27">IF(OR(C67=0,C60=0),"",C67/C60-1)</f>
        <v>-0.11241041116559791</v>
      </c>
      <c r="G67" s="11">
        <f>(D67/D60-1)*-1</f>
        <v>-0.17723730180059127</v>
      </c>
      <c r="H67" s="11">
        <f t="shared" si="1"/>
        <v>5.3681876531683992E-2</v>
      </c>
      <c r="I67" s="12">
        <v>1.1766000000000001</v>
      </c>
      <c r="J67" s="10">
        <f t="shared" si="21"/>
        <v>-1</v>
      </c>
      <c r="K67" s="9">
        <f>IF(AND(J60=-1,(I60-I67)&gt;0),1,IF(AND(J60=1,(I67-I60)&gt;0),-1,0))</f>
        <v>0</v>
      </c>
      <c r="L67" s="10">
        <f t="shared" si="24"/>
        <v>-1</v>
      </c>
      <c r="M67" s="10">
        <f t="shared" si="24"/>
        <v>-1</v>
      </c>
      <c r="N67" s="13">
        <f t="shared" si="24"/>
        <v>1</v>
      </c>
      <c r="O67" s="1">
        <f t="shared" si="8"/>
        <v>0</v>
      </c>
    </row>
    <row r="68" spans="1:15" x14ac:dyDescent="0.2">
      <c r="A68" s="14">
        <v>23</v>
      </c>
      <c r="B68" s="15" t="s">
        <v>11</v>
      </c>
      <c r="C68" s="27">
        <v>59.74</v>
      </c>
      <c r="D68" s="27">
        <v>55.79</v>
      </c>
      <c r="E68" s="27">
        <v>77.19</v>
      </c>
      <c r="F68" s="17">
        <f t="shared" si="27"/>
        <v>-2.9564652371669942E-2</v>
      </c>
      <c r="G68" s="17">
        <f t="shared" ref="G68:G73" si="28">IF(D61=0,"",(D68/D61-1)*-1)</f>
        <v>-0.14487995074902527</v>
      </c>
      <c r="H68" s="17">
        <f t="shared" si="1"/>
        <v>0.57305889545547162</v>
      </c>
      <c r="I68" s="18">
        <v>1.3408</v>
      </c>
      <c r="J68" s="16">
        <f t="shared" si="21"/>
        <v>0</v>
      </c>
      <c r="K68" s="15">
        <f t="shared" ref="K68:K73" si="29">IF(AND(J61=-1,(I61-I68)&gt;0),1,IF(AND(J61=1,(I68-I61)&gt;0),-1,0))</f>
        <v>0</v>
      </c>
      <c r="L68" s="16">
        <f t="shared" si="24"/>
        <v>0</v>
      </c>
      <c r="M68" s="16">
        <f t="shared" si="24"/>
        <v>-1</v>
      </c>
      <c r="N68" s="19">
        <f t="shared" si="24"/>
        <v>1</v>
      </c>
      <c r="O68" s="1">
        <f t="shared" si="8"/>
        <v>0</v>
      </c>
    </row>
    <row r="69" spans="1:15" x14ac:dyDescent="0.2">
      <c r="A69" s="14">
        <v>23</v>
      </c>
      <c r="B69" s="15" t="s">
        <v>12</v>
      </c>
      <c r="C69" s="27">
        <v>90.87</v>
      </c>
      <c r="D69" s="27">
        <v>0</v>
      </c>
      <c r="E69" s="27">
        <v>8.36</v>
      </c>
      <c r="F69" s="17">
        <f t="shared" si="27"/>
        <v>-9.1299999999999937E-2</v>
      </c>
      <c r="G69" s="17" t="str">
        <f t="shared" si="28"/>
        <v/>
      </c>
      <c r="H69" s="17" t="e">
        <f t="shared" si="1"/>
        <v>#DIV/0!</v>
      </c>
      <c r="I69" s="18">
        <v>0.98450000000000004</v>
      </c>
      <c r="J69" s="16">
        <f t="shared" si="21"/>
        <v>0</v>
      </c>
      <c r="K69" s="15">
        <f t="shared" si="29"/>
        <v>0</v>
      </c>
      <c r="L69" s="16">
        <f t="shared" si="24"/>
        <v>-1</v>
      </c>
      <c r="M69" s="16">
        <f t="shared" si="24"/>
        <v>1</v>
      </c>
      <c r="N69" s="19" t="e">
        <f t="shared" si="24"/>
        <v>#DIV/0!</v>
      </c>
      <c r="O69" s="1">
        <f t="shared" si="8"/>
        <v>0</v>
      </c>
    </row>
    <row r="70" spans="1:15" x14ac:dyDescent="0.2">
      <c r="A70" s="14">
        <v>23</v>
      </c>
      <c r="B70" s="15" t="s">
        <v>13</v>
      </c>
      <c r="C70" s="27">
        <v>57.06</v>
      </c>
      <c r="D70" s="27">
        <v>38.97</v>
      </c>
      <c r="E70" s="27">
        <v>74.62</v>
      </c>
      <c r="F70" s="17">
        <f t="shared" si="27"/>
        <v>9.0804817434524843E-2</v>
      </c>
      <c r="G70" s="17">
        <f t="shared" si="28"/>
        <v>0.11472058155383924</v>
      </c>
      <c r="H70" s="17">
        <f t="shared" si="1"/>
        <v>-7.7398615232443069E-2</v>
      </c>
      <c r="I70" s="18">
        <v>1.2922</v>
      </c>
      <c r="J70" s="16">
        <f t="shared" si="21"/>
        <v>1</v>
      </c>
      <c r="K70" s="15">
        <f t="shared" si="29"/>
        <v>1</v>
      </c>
      <c r="L70" s="16">
        <f t="shared" si="24"/>
        <v>1</v>
      </c>
      <c r="M70" s="16">
        <f t="shared" si="24"/>
        <v>1</v>
      </c>
      <c r="N70" s="19">
        <f t="shared" si="24"/>
        <v>-1</v>
      </c>
      <c r="O70" s="1">
        <f t="shared" si="8"/>
        <v>2.3999999999999577E-3</v>
      </c>
    </row>
    <row r="71" spans="1:15" x14ac:dyDescent="0.2">
      <c r="A71" s="14">
        <v>23</v>
      </c>
      <c r="B71" s="15" t="s">
        <v>14</v>
      </c>
      <c r="C71" s="27">
        <v>9.9700000000000006</v>
      </c>
      <c r="D71" s="27">
        <v>84.29</v>
      </c>
      <c r="E71" s="27">
        <v>96.31</v>
      </c>
      <c r="F71" s="17">
        <f t="shared" si="27"/>
        <v>-0.33973509933774826</v>
      </c>
      <c r="G71" s="17">
        <f t="shared" si="28"/>
        <v>-7.1710108073744339E-2</v>
      </c>
      <c r="H71" s="17">
        <f t="shared" si="1"/>
        <v>0.24367252066115719</v>
      </c>
      <c r="I71" s="18">
        <v>109.52</v>
      </c>
      <c r="J71" s="16">
        <f t="shared" si="21"/>
        <v>-1</v>
      </c>
      <c r="K71" s="15">
        <f t="shared" si="29"/>
        <v>0</v>
      </c>
      <c r="L71" s="16">
        <f t="shared" si="24"/>
        <v>-1</v>
      </c>
      <c r="M71" s="16">
        <f t="shared" si="24"/>
        <v>-1</v>
      </c>
      <c r="N71" s="19">
        <f t="shared" si="24"/>
        <v>1</v>
      </c>
      <c r="O71" s="1">
        <f t="shared" si="8"/>
        <v>0</v>
      </c>
    </row>
    <row r="72" spans="1:15" x14ac:dyDescent="0.2">
      <c r="A72" s="14">
        <v>23</v>
      </c>
      <c r="B72" s="15" t="s">
        <v>15</v>
      </c>
      <c r="C72" s="27">
        <v>2.0699999999999998</v>
      </c>
      <c r="D72" s="27">
        <v>95.78</v>
      </c>
      <c r="E72" s="27">
        <v>64.3</v>
      </c>
      <c r="F72" s="17" t="str">
        <f>IF(OR(C72=0,C65=0),"",C72/C65-1)</f>
        <v/>
      </c>
      <c r="G72" s="17">
        <f t="shared" si="28"/>
        <v>1.8345803013221196E-2</v>
      </c>
      <c r="H72" s="17">
        <f t="shared" si="1"/>
        <v>-0.15804635328008387</v>
      </c>
      <c r="I72" s="18">
        <v>0.75949999999999995</v>
      </c>
      <c r="J72" s="16">
        <f t="shared" si="21"/>
        <v>0</v>
      </c>
      <c r="K72" s="15">
        <f t="shared" si="29"/>
        <v>0</v>
      </c>
      <c r="L72" s="16">
        <f t="shared" si="24"/>
        <v>1</v>
      </c>
      <c r="M72" s="16">
        <f t="shared" si="24"/>
        <v>0</v>
      </c>
      <c r="N72" s="19">
        <f t="shared" si="24"/>
        <v>-1</v>
      </c>
      <c r="O72" s="1">
        <f t="shared" si="8"/>
        <v>0</v>
      </c>
    </row>
    <row r="73" spans="1:15" x14ac:dyDescent="0.2">
      <c r="A73" s="20">
        <v>23</v>
      </c>
      <c r="B73" s="21" t="s">
        <v>16</v>
      </c>
      <c r="C73" s="22">
        <v>23.8</v>
      </c>
      <c r="D73" s="22">
        <v>72.260000000000005</v>
      </c>
      <c r="E73" s="22">
        <v>10.74</v>
      </c>
      <c r="F73" s="23">
        <f>IF(OR(C73=0,C66=0),"",C73/C66-1)</f>
        <v>-9.5400988217407723E-2</v>
      </c>
      <c r="G73" s="23">
        <f t="shared" si="28"/>
        <v>-2.4964539007092279E-2</v>
      </c>
      <c r="H73" s="23">
        <f t="shared" si="1"/>
        <v>-0.46752602875557758</v>
      </c>
      <c r="I73" s="24">
        <v>1299.04</v>
      </c>
      <c r="J73" s="22">
        <f t="shared" si="21"/>
        <v>0</v>
      </c>
      <c r="K73" s="21">
        <f t="shared" si="29"/>
        <v>-1</v>
      </c>
      <c r="L73" s="22">
        <f t="shared" si="24"/>
        <v>-1</v>
      </c>
      <c r="M73" s="22">
        <f t="shared" si="24"/>
        <v>0</v>
      </c>
      <c r="N73" s="25">
        <f t="shared" si="24"/>
        <v>-1</v>
      </c>
      <c r="O73" s="1">
        <f t="shared" si="8"/>
        <v>5.7400000000000091</v>
      </c>
    </row>
    <row r="74" spans="1:15" x14ac:dyDescent="0.2">
      <c r="A74" s="8">
        <v>24</v>
      </c>
      <c r="B74" s="9" t="s">
        <v>10</v>
      </c>
      <c r="C74" s="10">
        <v>29.02</v>
      </c>
      <c r="D74" s="10">
        <v>81.08</v>
      </c>
      <c r="E74" s="10">
        <v>83.54</v>
      </c>
      <c r="F74" s="11">
        <f t="shared" ref="F74:F78" si="30">IF(OR(C74=0,C67=0),"",C74/C67-1)</f>
        <v>0.23331916702082434</v>
      </c>
      <c r="G74" s="11">
        <f>(D74/D67-1)*-1</f>
        <v>7.4534870448578983E-2</v>
      </c>
      <c r="H74" s="11">
        <f t="shared" si="1"/>
        <v>-7.4759109535939783E-2</v>
      </c>
      <c r="I74" s="12">
        <v>1.1604000000000001</v>
      </c>
      <c r="J74" s="10">
        <f t="shared" si="21"/>
        <v>1</v>
      </c>
      <c r="K74" s="9">
        <f>IF(AND(J67=-1,(I67-I74)&gt;0),1,IF(AND(J67=1,(I74-I67)&gt;0),-1,0))</f>
        <v>1</v>
      </c>
      <c r="L74" s="10">
        <f t="shared" si="24"/>
        <v>1</v>
      </c>
      <c r="M74" s="10">
        <f t="shared" si="24"/>
        <v>1</v>
      </c>
      <c r="N74" s="13">
        <f t="shared" si="24"/>
        <v>-1</v>
      </c>
      <c r="O74" s="1">
        <f t="shared" si="8"/>
        <v>1.6199999999999992E-2</v>
      </c>
    </row>
    <row r="75" spans="1:15" x14ac:dyDescent="0.2">
      <c r="A75" s="14">
        <v>24</v>
      </c>
      <c r="B75" s="15" t="s">
        <v>11</v>
      </c>
      <c r="C75" s="27">
        <v>58.35</v>
      </c>
      <c r="D75" s="27">
        <v>57.74</v>
      </c>
      <c r="E75" s="27">
        <v>86.82</v>
      </c>
      <c r="F75" s="17">
        <f t="shared" si="30"/>
        <v>-2.3267492467358597E-2</v>
      </c>
      <c r="G75" s="17">
        <f t="shared" ref="G75:G80" si="31">IF(D68=0,"",(D75/D68-1)*-1)</f>
        <v>-3.4952500448109047E-2</v>
      </c>
      <c r="H75" s="17">
        <f t="shared" si="1"/>
        <v>0.12475709288767978</v>
      </c>
      <c r="I75" s="18">
        <v>1.3278000000000001</v>
      </c>
      <c r="J75" s="16">
        <f t="shared" si="21"/>
        <v>0</v>
      </c>
      <c r="K75" s="15">
        <f t="shared" ref="K75:K80" si="32">IF(AND(J68=-1,(I68-I75)&gt;0),1,IF(AND(J68=1,(I75-I68)&gt;0),-1,0))</f>
        <v>0</v>
      </c>
      <c r="L75" s="16">
        <f t="shared" si="24"/>
        <v>0</v>
      </c>
      <c r="M75" s="16">
        <f t="shared" si="24"/>
        <v>0</v>
      </c>
      <c r="N75" s="19">
        <f t="shared" si="24"/>
        <v>1</v>
      </c>
      <c r="O75" s="1">
        <f t="shared" si="8"/>
        <v>0</v>
      </c>
    </row>
    <row r="76" spans="1:15" x14ac:dyDescent="0.2">
      <c r="A76" s="14">
        <v>24</v>
      </c>
      <c r="B76" s="15" t="s">
        <v>12</v>
      </c>
      <c r="C76" s="27">
        <v>86.05</v>
      </c>
      <c r="D76" s="27">
        <v>1.85</v>
      </c>
      <c r="E76" s="27">
        <v>8.68</v>
      </c>
      <c r="F76" s="17">
        <f t="shared" si="30"/>
        <v>-5.3042808407615327E-2</v>
      </c>
      <c r="G76" s="17" t="str">
        <f t="shared" si="31"/>
        <v/>
      </c>
      <c r="H76" s="17">
        <f t="shared" ref="H76:H80" si="33">E76/E69-1</f>
        <v>3.8277511961722466E-2</v>
      </c>
      <c r="I76" s="18">
        <v>0.99670000000000003</v>
      </c>
      <c r="J76" s="16">
        <f t="shared" si="21"/>
        <v>0</v>
      </c>
      <c r="K76" s="15">
        <f t="shared" si="32"/>
        <v>0</v>
      </c>
      <c r="L76" s="16">
        <f t="shared" ref="L76:N80" si="34">IF(F76&gt;5%,1,IF(F76&lt;-5%,-1,0))</f>
        <v>-1</v>
      </c>
      <c r="M76" s="16">
        <f t="shared" si="34"/>
        <v>1</v>
      </c>
      <c r="N76" s="19">
        <f t="shared" si="34"/>
        <v>0</v>
      </c>
      <c r="O76" s="1">
        <f t="shared" si="8"/>
        <v>0</v>
      </c>
    </row>
    <row r="77" spans="1:15" x14ac:dyDescent="0.2">
      <c r="A77" s="14">
        <v>24</v>
      </c>
      <c r="B77" s="15" t="s">
        <v>13</v>
      </c>
      <c r="C77" s="27">
        <v>59.98</v>
      </c>
      <c r="D77" s="27">
        <v>33.47</v>
      </c>
      <c r="E77" s="27">
        <v>78.94</v>
      </c>
      <c r="F77" s="17">
        <f t="shared" si="30"/>
        <v>5.1174202593760931E-2</v>
      </c>
      <c r="G77" s="17">
        <f t="shared" si="31"/>
        <v>0.14113420579933278</v>
      </c>
      <c r="H77" s="17">
        <f t="shared" si="33"/>
        <v>5.7893326186009064E-2</v>
      </c>
      <c r="I77" s="18">
        <v>1.3176000000000001</v>
      </c>
      <c r="J77" s="16">
        <f t="shared" si="21"/>
        <v>1</v>
      </c>
      <c r="K77" s="15">
        <f t="shared" si="32"/>
        <v>-1</v>
      </c>
      <c r="L77" s="16">
        <f t="shared" si="34"/>
        <v>1</v>
      </c>
      <c r="M77" s="16">
        <f t="shared" si="34"/>
        <v>1</v>
      </c>
      <c r="N77" s="19">
        <f t="shared" si="34"/>
        <v>1</v>
      </c>
      <c r="O77" s="1">
        <f t="shared" si="8"/>
        <v>2.5400000000000089E-2</v>
      </c>
    </row>
    <row r="78" spans="1:15" x14ac:dyDescent="0.2">
      <c r="A78" s="14">
        <v>24</v>
      </c>
      <c r="B78" s="15" t="s">
        <v>14</v>
      </c>
      <c r="C78" s="27">
        <v>0.68</v>
      </c>
      <c r="D78" s="27">
        <v>85.83</v>
      </c>
      <c r="E78" s="27">
        <v>90.57</v>
      </c>
      <c r="F78" s="17">
        <f t="shared" si="30"/>
        <v>-0.93179538615847546</v>
      </c>
      <c r="G78" s="17">
        <f t="shared" si="31"/>
        <v>-1.8270257444536586E-2</v>
      </c>
      <c r="H78" s="17">
        <f t="shared" si="33"/>
        <v>-5.959921088152853E-2</v>
      </c>
      <c r="I78" s="18">
        <v>110.63</v>
      </c>
      <c r="J78" s="16">
        <f t="shared" si="21"/>
        <v>0</v>
      </c>
      <c r="K78" s="15">
        <f t="shared" si="32"/>
        <v>0</v>
      </c>
      <c r="L78" s="16">
        <f t="shared" si="34"/>
        <v>-1</v>
      </c>
      <c r="M78" s="16">
        <f t="shared" si="34"/>
        <v>0</v>
      </c>
      <c r="N78" s="19">
        <f t="shared" si="34"/>
        <v>-1</v>
      </c>
      <c r="O78" s="1">
        <f t="shared" si="8"/>
        <v>0</v>
      </c>
    </row>
    <row r="79" spans="1:15" x14ac:dyDescent="0.2">
      <c r="A79" s="14">
        <v>24</v>
      </c>
      <c r="B79" s="15" t="s">
        <v>15</v>
      </c>
      <c r="C79" s="27">
        <v>6.25</v>
      </c>
      <c r="D79" s="27">
        <v>90.25</v>
      </c>
      <c r="E79" s="27">
        <v>48.54</v>
      </c>
      <c r="F79" s="17">
        <f>IF(OR(C79=0,C72=0),"",C79/C72-1)</f>
        <v>2.0193236714975846</v>
      </c>
      <c r="G79" s="17">
        <f t="shared" si="31"/>
        <v>5.7736479432031751E-2</v>
      </c>
      <c r="H79" s="17">
        <f t="shared" si="33"/>
        <v>-0.24510108864696734</v>
      </c>
      <c r="I79" s="18">
        <v>0.74350000000000005</v>
      </c>
      <c r="J79" s="16">
        <f t="shared" si="21"/>
        <v>1</v>
      </c>
      <c r="K79" s="15">
        <f t="shared" si="32"/>
        <v>0</v>
      </c>
      <c r="L79" s="16">
        <f t="shared" si="34"/>
        <v>1</v>
      </c>
      <c r="M79" s="16">
        <f t="shared" si="34"/>
        <v>1</v>
      </c>
      <c r="N79" s="19">
        <f t="shared" si="34"/>
        <v>-1</v>
      </c>
      <c r="O79" s="1">
        <f t="shared" si="8"/>
        <v>0</v>
      </c>
    </row>
    <row r="80" spans="1:15" x14ac:dyDescent="0.2">
      <c r="A80" s="20">
        <v>24</v>
      </c>
      <c r="B80" s="21" t="s">
        <v>16</v>
      </c>
      <c r="C80" s="22">
        <v>27.54</v>
      </c>
      <c r="D80" s="22">
        <v>69.739999999999995</v>
      </c>
      <c r="E80" s="22">
        <v>12.1</v>
      </c>
      <c r="F80" s="23">
        <f>IF(OR(C80=0,C73=0),"",C80/C73-1)</f>
        <v>0.15714285714285703</v>
      </c>
      <c r="G80" s="23">
        <f t="shared" si="31"/>
        <v>3.4874065873235716E-2</v>
      </c>
      <c r="H80" s="23">
        <f t="shared" si="33"/>
        <v>0.12662942271880806</v>
      </c>
      <c r="I80" s="24">
        <v>1279.55</v>
      </c>
      <c r="J80" s="22">
        <f t="shared" si="21"/>
        <v>0</v>
      </c>
      <c r="K80" s="21">
        <f t="shared" si="32"/>
        <v>0</v>
      </c>
      <c r="L80" s="22">
        <f t="shared" si="34"/>
        <v>1</v>
      </c>
      <c r="M80" s="22">
        <f t="shared" si="34"/>
        <v>0</v>
      </c>
      <c r="N80" s="25">
        <f t="shared" si="34"/>
        <v>1</v>
      </c>
      <c r="O80" s="1">
        <f t="shared" si="8"/>
        <v>0</v>
      </c>
    </row>
  </sheetData>
  <mergeCells count="1">
    <mergeCell ref="P3:AA30"/>
  </mergeCells>
  <conditionalFormatting sqref="J4:K10">
    <cfRule type="iconSet" priority="87">
      <iconSet iconSet="3Arrows">
        <cfvo type="percent" val="0"/>
        <cfvo type="percent" val="0"/>
        <cfvo type="percent" val="1"/>
      </iconSet>
    </cfRule>
  </conditionalFormatting>
  <conditionalFormatting sqref="J11:K24">
    <cfRule type="iconSet" priority="85">
      <iconSet iconSet="3Arrows">
        <cfvo type="percent" val="0"/>
        <cfvo type="percent" val="0"/>
        <cfvo type="percent" val="1"/>
      </iconSet>
    </cfRule>
  </conditionalFormatting>
  <conditionalFormatting sqref="F11:H24">
    <cfRule type="iconSet" priority="83">
      <iconSet iconSet="3Arrows">
        <cfvo type="percent" val="0"/>
        <cfvo type="num" val="-0.05"/>
        <cfvo type="num" val="0.05"/>
      </iconSet>
    </cfRule>
  </conditionalFormatting>
  <conditionalFormatting sqref="B11">
    <cfRule type="expression" dxfId="39" priority="81">
      <formula>J11=1</formula>
    </cfRule>
    <cfRule type="expression" dxfId="38" priority="82">
      <formula>J11=-1</formula>
    </cfRule>
  </conditionalFormatting>
  <conditionalFormatting sqref="B12:B17">
    <cfRule type="expression" dxfId="37" priority="79">
      <formula>J12=1</formula>
    </cfRule>
    <cfRule type="expression" dxfId="36" priority="80">
      <formula>J12=-1</formula>
    </cfRule>
  </conditionalFormatting>
  <conditionalFormatting sqref="B18">
    <cfRule type="expression" dxfId="35" priority="77">
      <formula>J18=1</formula>
    </cfRule>
    <cfRule type="expression" dxfId="34" priority="78">
      <formula>J18=-1</formula>
    </cfRule>
  </conditionalFormatting>
  <conditionalFormatting sqref="B19:B24">
    <cfRule type="expression" dxfId="33" priority="75">
      <formula>J19=1</formula>
    </cfRule>
    <cfRule type="expression" dxfId="32" priority="76">
      <formula>J19=-1</formula>
    </cfRule>
  </conditionalFormatting>
  <conditionalFormatting sqref="J25:K31">
    <cfRule type="iconSet" priority="72">
      <iconSet iconSet="3Arrows">
        <cfvo type="percent" val="0"/>
        <cfvo type="percent" val="0"/>
        <cfvo type="percent" val="1"/>
      </iconSet>
    </cfRule>
  </conditionalFormatting>
  <conditionalFormatting sqref="F25:H31">
    <cfRule type="iconSet" priority="70">
      <iconSet iconSet="3Arrows">
        <cfvo type="percent" val="0"/>
        <cfvo type="num" val="-0.05"/>
        <cfvo type="num" val="0.05"/>
      </iconSet>
    </cfRule>
  </conditionalFormatting>
  <conditionalFormatting sqref="B25">
    <cfRule type="expression" dxfId="31" priority="68">
      <formula>J25=1</formula>
    </cfRule>
    <cfRule type="expression" dxfId="30" priority="69">
      <formula>J25=-1</formula>
    </cfRule>
  </conditionalFormatting>
  <conditionalFormatting sqref="B26:B31">
    <cfRule type="expression" dxfId="29" priority="66">
      <formula>J26=1</formula>
    </cfRule>
    <cfRule type="expression" dxfId="28" priority="67">
      <formula>J26=-1</formula>
    </cfRule>
  </conditionalFormatting>
  <conditionalFormatting sqref="J32:K38">
    <cfRule type="iconSet" priority="63">
      <iconSet iconSet="3Arrows">
        <cfvo type="percent" val="0"/>
        <cfvo type="percent" val="0"/>
        <cfvo type="percent" val="1"/>
      </iconSet>
    </cfRule>
  </conditionalFormatting>
  <conditionalFormatting sqref="F32:H38">
    <cfRule type="iconSet" priority="61">
      <iconSet iconSet="3Arrows">
        <cfvo type="percent" val="0"/>
        <cfvo type="num" val="-0.05"/>
        <cfvo type="num" val="0.05"/>
      </iconSet>
    </cfRule>
  </conditionalFormatting>
  <conditionalFormatting sqref="B32">
    <cfRule type="expression" dxfId="27" priority="59">
      <formula>J32=1</formula>
    </cfRule>
    <cfRule type="expression" dxfId="26" priority="60">
      <formula>J32=-1</formula>
    </cfRule>
  </conditionalFormatting>
  <conditionalFormatting sqref="B33:B38">
    <cfRule type="expression" dxfId="25" priority="57">
      <formula>J33=1</formula>
    </cfRule>
    <cfRule type="expression" dxfId="24" priority="58">
      <formula>J33=-1</formula>
    </cfRule>
  </conditionalFormatting>
  <conditionalFormatting sqref="J39:K45">
    <cfRule type="iconSet" priority="54">
      <iconSet iconSet="3Arrows">
        <cfvo type="percent" val="0"/>
        <cfvo type="percent" val="0"/>
        <cfvo type="percent" val="1"/>
      </iconSet>
    </cfRule>
  </conditionalFormatting>
  <conditionalFormatting sqref="F39:H45">
    <cfRule type="iconSet" priority="52">
      <iconSet iconSet="3Arrows">
        <cfvo type="percent" val="0"/>
        <cfvo type="num" val="-0.05"/>
        <cfvo type="num" val="0.05"/>
      </iconSet>
    </cfRule>
  </conditionalFormatting>
  <conditionalFormatting sqref="B39">
    <cfRule type="expression" dxfId="23" priority="50">
      <formula>J39=1</formula>
    </cfRule>
    <cfRule type="expression" dxfId="22" priority="51">
      <formula>J39=-1</formula>
    </cfRule>
  </conditionalFormatting>
  <conditionalFormatting sqref="B40:B45">
    <cfRule type="expression" dxfId="21" priority="48">
      <formula>J40=1</formula>
    </cfRule>
    <cfRule type="expression" dxfId="20" priority="49">
      <formula>J40=-1</formula>
    </cfRule>
  </conditionalFormatting>
  <conditionalFormatting sqref="J46:K52">
    <cfRule type="iconSet" priority="45">
      <iconSet iconSet="3Arrows">
        <cfvo type="percent" val="0"/>
        <cfvo type="percent" val="0"/>
        <cfvo type="percent" val="1"/>
      </iconSet>
    </cfRule>
  </conditionalFormatting>
  <conditionalFormatting sqref="F46:H52">
    <cfRule type="iconSet" priority="43">
      <iconSet iconSet="3Arrows">
        <cfvo type="percent" val="0"/>
        <cfvo type="num" val="-0.05"/>
        <cfvo type="num" val="0.05"/>
      </iconSet>
    </cfRule>
  </conditionalFormatting>
  <conditionalFormatting sqref="B46">
    <cfRule type="expression" dxfId="19" priority="41">
      <formula>J46=1</formula>
    </cfRule>
    <cfRule type="expression" dxfId="18" priority="42">
      <formula>J46=-1</formula>
    </cfRule>
  </conditionalFormatting>
  <conditionalFormatting sqref="B47:B52">
    <cfRule type="expression" dxfId="17" priority="39">
      <formula>J47=1</formula>
    </cfRule>
    <cfRule type="expression" dxfId="16" priority="40">
      <formula>J47=-1</formula>
    </cfRule>
  </conditionalFormatting>
  <conditionalFormatting sqref="J53:K59">
    <cfRule type="iconSet" priority="36">
      <iconSet iconSet="3Arrows">
        <cfvo type="percent" val="0"/>
        <cfvo type="percent" val="0"/>
        <cfvo type="percent" val="1"/>
      </iconSet>
    </cfRule>
  </conditionalFormatting>
  <conditionalFormatting sqref="F53:H59">
    <cfRule type="iconSet" priority="34">
      <iconSet iconSet="3Arrows">
        <cfvo type="percent" val="0"/>
        <cfvo type="num" val="-0.05"/>
        <cfvo type="num" val="0.05"/>
      </iconSet>
    </cfRule>
  </conditionalFormatting>
  <conditionalFormatting sqref="B53">
    <cfRule type="expression" dxfId="15" priority="32">
      <formula>J53=1</formula>
    </cfRule>
    <cfRule type="expression" dxfId="14" priority="33">
      <formula>J53=-1</formula>
    </cfRule>
  </conditionalFormatting>
  <conditionalFormatting sqref="B54:B59">
    <cfRule type="expression" dxfId="13" priority="30">
      <formula>J54=1</formula>
    </cfRule>
    <cfRule type="expression" dxfId="12" priority="31">
      <formula>J54=-1</formula>
    </cfRule>
  </conditionalFormatting>
  <conditionalFormatting sqref="J60:K66">
    <cfRule type="iconSet" priority="27">
      <iconSet iconSet="3Arrows">
        <cfvo type="percent" val="0"/>
        <cfvo type="percent" val="0"/>
        <cfvo type="percent" val="1"/>
      </iconSet>
    </cfRule>
  </conditionalFormatting>
  <conditionalFormatting sqref="F60:H66">
    <cfRule type="iconSet" priority="25">
      <iconSet iconSet="3Arrows">
        <cfvo type="percent" val="0"/>
        <cfvo type="num" val="-0.05"/>
        <cfvo type="num" val="0.05"/>
      </iconSet>
    </cfRule>
  </conditionalFormatting>
  <conditionalFormatting sqref="B60">
    <cfRule type="expression" dxfId="11" priority="23">
      <formula>J60=1</formula>
    </cfRule>
    <cfRule type="expression" dxfId="10" priority="24">
      <formula>J60=-1</formula>
    </cfRule>
  </conditionalFormatting>
  <conditionalFormatting sqref="B61:B66">
    <cfRule type="expression" dxfId="9" priority="21">
      <formula>J61=1</formula>
    </cfRule>
    <cfRule type="expression" dxfId="8" priority="22">
      <formula>J61=-1</formula>
    </cfRule>
  </conditionalFormatting>
  <conditionalFormatting sqref="J67:K73">
    <cfRule type="iconSet" priority="18">
      <iconSet iconSet="3Arrows">
        <cfvo type="percent" val="0"/>
        <cfvo type="percent" val="0"/>
        <cfvo type="percent" val="1"/>
      </iconSet>
    </cfRule>
  </conditionalFormatting>
  <conditionalFormatting sqref="F67:H73">
    <cfRule type="iconSet" priority="16">
      <iconSet iconSet="3Arrows">
        <cfvo type="percent" val="0"/>
        <cfvo type="num" val="-0.05"/>
        <cfvo type="num" val="0.05"/>
      </iconSet>
    </cfRule>
  </conditionalFormatting>
  <conditionalFormatting sqref="B67">
    <cfRule type="expression" dxfId="7" priority="14">
      <formula>J67=1</formula>
    </cfRule>
    <cfRule type="expression" dxfId="6" priority="15">
      <formula>J67=-1</formula>
    </cfRule>
  </conditionalFormatting>
  <conditionalFormatting sqref="B68:B73">
    <cfRule type="expression" dxfId="5" priority="12">
      <formula>J68=1</formula>
    </cfRule>
    <cfRule type="expression" dxfId="4" priority="13">
      <formula>J68=-1</formula>
    </cfRule>
  </conditionalFormatting>
  <conditionalFormatting sqref="J74:K80">
    <cfRule type="iconSet" priority="9">
      <iconSet iconSet="3Arrows">
        <cfvo type="percent" val="0"/>
        <cfvo type="percent" val="0"/>
        <cfvo type="percent" val="1"/>
      </iconSet>
    </cfRule>
  </conditionalFormatting>
  <conditionalFormatting sqref="F74:H80">
    <cfRule type="iconSet" priority="7">
      <iconSet iconSet="3Arrows">
        <cfvo type="percent" val="0"/>
        <cfvo type="num" val="-0.05"/>
        <cfvo type="num" val="0.05"/>
      </iconSet>
    </cfRule>
  </conditionalFormatting>
  <conditionalFormatting sqref="B74">
    <cfRule type="expression" dxfId="3" priority="5">
      <formula>J74=1</formula>
    </cfRule>
    <cfRule type="expression" dxfId="2" priority="6">
      <formula>J74=-1</formula>
    </cfRule>
  </conditionalFormatting>
  <conditionalFormatting sqref="B75:B80">
    <cfRule type="expression" dxfId="1" priority="3">
      <formula>J75=1</formula>
    </cfRule>
    <cfRule type="expression" dxfId="0" priority="4">
      <formula>J75=-1</formula>
    </cfRule>
  </conditionalFormatting>
  <dataValidations count="1">
    <dataValidation type="list" allowBlank="1" showInputMessage="1" showErrorMessage="1" sqref="B4:B80">
      <formula1>Валюта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86" id="{593906FA-28CE-4CFC-87A7-A5D784D3BFBC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J4:K10</xm:sqref>
        </x14:conditionalFormatting>
        <x14:conditionalFormatting xmlns:xm="http://schemas.microsoft.com/office/excel/2006/main">
          <x14:cfRule type="iconSet" priority="84" id="{F682D5DC-ACA1-40AF-8D27-637C6019A09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J11:K24</xm:sqref>
        </x14:conditionalFormatting>
        <x14:conditionalFormatting xmlns:xm="http://schemas.microsoft.com/office/excel/2006/main">
          <x14:cfRule type="iconSet" priority="74" id="{774C1D47-A86B-49AB-97A7-1AB59B17B2D5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K24</xm:sqref>
        </x14:conditionalFormatting>
        <x14:conditionalFormatting xmlns:xm="http://schemas.microsoft.com/office/excel/2006/main">
          <x14:cfRule type="iconSet" priority="73" id="{D6FC410B-DB1E-4AF3-8107-740206E0150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K18:K23</xm:sqref>
        </x14:conditionalFormatting>
        <x14:conditionalFormatting xmlns:xm="http://schemas.microsoft.com/office/excel/2006/main">
          <x14:cfRule type="iconSet" priority="71" id="{C5640B6F-CD3C-4A95-B94F-08E59F080C7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J25:K31</xm:sqref>
        </x14:conditionalFormatting>
        <x14:conditionalFormatting xmlns:xm="http://schemas.microsoft.com/office/excel/2006/main">
          <x14:cfRule type="iconSet" priority="65" id="{E0F0C176-E72F-4A57-9C94-BF90E5F9A6B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K31</xm:sqref>
        </x14:conditionalFormatting>
        <x14:conditionalFormatting xmlns:xm="http://schemas.microsoft.com/office/excel/2006/main">
          <x14:cfRule type="iconSet" priority="64" id="{33BFF11C-102F-41EB-A853-85CDBB55A249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K25:K30</xm:sqref>
        </x14:conditionalFormatting>
        <x14:conditionalFormatting xmlns:xm="http://schemas.microsoft.com/office/excel/2006/main">
          <x14:cfRule type="iconSet" priority="62" id="{FB54EE3A-E627-4956-95B3-79F7AC754C0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J32:K38</xm:sqref>
        </x14:conditionalFormatting>
        <x14:conditionalFormatting xmlns:xm="http://schemas.microsoft.com/office/excel/2006/main">
          <x14:cfRule type="iconSet" priority="56" id="{0FE683C5-5441-49F3-BC07-57E5A817A934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K38</xm:sqref>
        </x14:conditionalFormatting>
        <x14:conditionalFormatting xmlns:xm="http://schemas.microsoft.com/office/excel/2006/main">
          <x14:cfRule type="iconSet" priority="55" id="{B273C460-8FDA-4729-8AEB-99B1566DD8DF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K32:K37</xm:sqref>
        </x14:conditionalFormatting>
        <x14:conditionalFormatting xmlns:xm="http://schemas.microsoft.com/office/excel/2006/main">
          <x14:cfRule type="iconSet" priority="53" id="{509A3EA0-15ED-4115-8728-1A3FAE7BC930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J39:K45</xm:sqref>
        </x14:conditionalFormatting>
        <x14:conditionalFormatting xmlns:xm="http://schemas.microsoft.com/office/excel/2006/main">
          <x14:cfRule type="iconSet" priority="47" id="{A750FF52-AC44-4377-874E-C7A3522C6A6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K45</xm:sqref>
        </x14:conditionalFormatting>
        <x14:conditionalFormatting xmlns:xm="http://schemas.microsoft.com/office/excel/2006/main">
          <x14:cfRule type="iconSet" priority="46" id="{0CBD4E5D-3AEE-4BCB-AF36-C4A3E5C67E07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K39:K44</xm:sqref>
        </x14:conditionalFormatting>
        <x14:conditionalFormatting xmlns:xm="http://schemas.microsoft.com/office/excel/2006/main">
          <x14:cfRule type="iconSet" priority="44" id="{BF1F31B8-B096-4737-9218-3C557229359A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J46:K52</xm:sqref>
        </x14:conditionalFormatting>
        <x14:conditionalFormatting xmlns:xm="http://schemas.microsoft.com/office/excel/2006/main">
          <x14:cfRule type="iconSet" priority="38" id="{7A456380-827F-4BAA-9482-C7BB6DCFC95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K52</xm:sqref>
        </x14:conditionalFormatting>
        <x14:conditionalFormatting xmlns:xm="http://schemas.microsoft.com/office/excel/2006/main">
          <x14:cfRule type="iconSet" priority="37" id="{6629C642-A54D-422F-84D4-BC9489C60A0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K46:K51</xm:sqref>
        </x14:conditionalFormatting>
        <x14:conditionalFormatting xmlns:xm="http://schemas.microsoft.com/office/excel/2006/main">
          <x14:cfRule type="iconSet" priority="35" id="{B4F04529-7A60-4BF7-A5A0-BD7FCE1630AF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J53:K59</xm:sqref>
        </x14:conditionalFormatting>
        <x14:conditionalFormatting xmlns:xm="http://schemas.microsoft.com/office/excel/2006/main">
          <x14:cfRule type="iconSet" priority="29" id="{92977668-3BFF-41E9-8A4D-E37C7784CCA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K59</xm:sqref>
        </x14:conditionalFormatting>
        <x14:conditionalFormatting xmlns:xm="http://schemas.microsoft.com/office/excel/2006/main">
          <x14:cfRule type="iconSet" priority="28" id="{D6B2C44E-51A1-4CA5-A14F-67FD5ED5D45A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K53:K58</xm:sqref>
        </x14:conditionalFormatting>
        <x14:conditionalFormatting xmlns:xm="http://schemas.microsoft.com/office/excel/2006/main">
          <x14:cfRule type="iconSet" priority="26" id="{5D5CF1F1-AF3F-46A6-81DE-A05510B05E61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J60:K66</xm:sqref>
        </x14:conditionalFormatting>
        <x14:conditionalFormatting xmlns:xm="http://schemas.microsoft.com/office/excel/2006/main">
          <x14:cfRule type="iconSet" priority="20" id="{80C94E7E-7237-4FBB-8CCF-B01C1F171BF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K66</xm:sqref>
        </x14:conditionalFormatting>
        <x14:conditionalFormatting xmlns:xm="http://schemas.microsoft.com/office/excel/2006/main">
          <x14:cfRule type="iconSet" priority="19" id="{5F86AD4B-3C1C-4FBE-B9A9-C6EF732B0CFB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K60:K65</xm:sqref>
        </x14:conditionalFormatting>
        <x14:conditionalFormatting xmlns:xm="http://schemas.microsoft.com/office/excel/2006/main">
          <x14:cfRule type="iconSet" priority="17" id="{A9F03E91-A031-41B6-9C8A-095221465C54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J67:K73</xm:sqref>
        </x14:conditionalFormatting>
        <x14:conditionalFormatting xmlns:xm="http://schemas.microsoft.com/office/excel/2006/main">
          <x14:cfRule type="iconSet" priority="11" id="{DB9876E9-D3C1-4C5D-8D7C-3ED597E85581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K73</xm:sqref>
        </x14:conditionalFormatting>
        <x14:conditionalFormatting xmlns:xm="http://schemas.microsoft.com/office/excel/2006/main">
          <x14:cfRule type="iconSet" priority="10" id="{313154D9-2C40-42A8-AF60-3B0A09C2FBE0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K67:K72</xm:sqref>
        </x14:conditionalFormatting>
        <x14:conditionalFormatting xmlns:xm="http://schemas.microsoft.com/office/excel/2006/main">
          <x14:cfRule type="iconSet" priority="8" id="{5169F274-60D7-4594-98D6-6D6862EE34B7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Arrows" iconId="0"/>
              <x14:cfIcon iconSet="3Arrows" iconId="1"/>
              <x14:cfIcon iconSet="3Arrows" iconId="2"/>
            </x14:iconSet>
          </x14:cfRule>
          <xm:sqref>J74:K80</xm:sqref>
        </x14:conditionalFormatting>
        <x14:conditionalFormatting xmlns:xm="http://schemas.microsoft.com/office/excel/2006/main">
          <x14:cfRule type="iconSet" priority="2" id="{82C72CA1-5C3D-4C25-8F75-99E3A65B33C8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K80</xm:sqref>
        </x14:conditionalFormatting>
        <x14:conditionalFormatting xmlns:xm="http://schemas.microsoft.com/office/excel/2006/main">
          <x14:cfRule type="iconSet" priority="1" id="{051CFA1F-A94A-4C96-833E-F812CA2D8142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Symbols2" iconId="2"/>
              <x14:cfIcon iconSet="3TrafficLights1" iconId="1"/>
              <x14:cfIcon iconSet="3Symbols2" iconId="2"/>
            </x14:iconSet>
          </x14:cfRule>
          <xm:sqref>K74:K79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ryzhuk</dc:creator>
  <cp:lastModifiedBy>ryzhuk</cp:lastModifiedBy>
  <dcterms:created xsi:type="dcterms:W3CDTF">2018-06-18T17:44:34Z</dcterms:created>
  <dcterms:modified xsi:type="dcterms:W3CDTF">2018-06-18T18:42:05Z</dcterms:modified>
</cp:coreProperties>
</file>