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C:\Users\1\Desktop\Table\Рассчет\"/>
    </mc:Choice>
  </mc:AlternateContent>
  <xr:revisionPtr revIDLastSave="0" documentId="13_ncr:1_{503F5B1E-2D66-44B5-9FEA-FC44C8355D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7" i="1" l="1" a="1"/>
  <c r="Y17" i="1" s="1"/>
  <c r="Y18" i="1" a="1"/>
  <c r="Y18" i="1" s="1"/>
  <c r="Y19" i="1" a="1"/>
  <c r="Y19" i="1" s="1"/>
  <c r="Y20" i="1" a="1"/>
  <c r="Y20" i="1" s="1"/>
  <c r="Y16" i="1" a="1"/>
  <c r="Y16" i="1" s="1"/>
  <c r="Y13" i="1" a="1"/>
  <c r="Y13" i="1" s="1"/>
  <c r="Y14" i="1" a="1"/>
  <c r="Y14" i="1" s="1"/>
  <c r="Y12" i="1" a="1"/>
  <c r="Y12" i="1" s="1"/>
  <c r="Y3" i="1" a="1"/>
  <c r="Y3" i="1" s="1"/>
  <c r="Y4" i="1" a="1"/>
  <c r="Y4" i="1" s="1"/>
  <c r="Y2" i="1" a="1"/>
  <c r="Y2" i="1" s="1"/>
  <c r="Y7" i="1" a="1"/>
  <c r="Y7" i="1" s="1"/>
  <c r="Y8" i="1" a="1"/>
  <c r="Y8" i="1"/>
  <c r="Y9" i="1" a="1"/>
  <c r="Y9" i="1" s="1"/>
  <c r="Y10" i="1" a="1"/>
  <c r="Y10" i="1" s="1"/>
  <c r="Y6" i="1" a="1"/>
  <c r="Y6" i="1" s="1"/>
  <c r="R26" i="1" a="1"/>
  <c r="R26" i="1" s="1"/>
  <c r="R27" i="1" a="1"/>
  <c r="R27" i="1" s="1"/>
  <c r="R28" i="1" a="1"/>
  <c r="R28" i="1" s="1"/>
  <c r="R29" i="1" a="1"/>
  <c r="R29" i="1" s="1"/>
  <c r="R30" i="1" a="1"/>
  <c r="R30" i="1" s="1"/>
  <c r="R25" i="1" a="1"/>
  <c r="R25" i="1" s="1"/>
  <c r="R19" i="1" a="1"/>
  <c r="R19" i="1"/>
  <c r="R20" i="1" a="1"/>
  <c r="R20" i="1" s="1"/>
  <c r="R21" i="1" a="1"/>
  <c r="R21" i="1" s="1"/>
  <c r="R22" i="1" a="1"/>
  <c r="R22" i="1" s="1"/>
  <c r="R23" i="1" a="1"/>
  <c r="R23" i="1" s="1"/>
  <c r="R18" i="1" a="1"/>
  <c r="R18" i="1" s="1"/>
  <c r="R10" i="1" a="1"/>
  <c r="R10" i="1"/>
  <c r="R11" i="1" a="1"/>
  <c r="R11" i="1" s="1"/>
  <c r="R12" i="1" a="1"/>
  <c r="R12" i="1" s="1"/>
  <c r="R13" i="1" a="1"/>
  <c r="R13" i="1" s="1"/>
  <c r="R14" i="1" a="1"/>
  <c r="R14" i="1"/>
  <c r="R15" i="1" a="1"/>
  <c r="R15" i="1" s="1"/>
  <c r="R16" i="1" a="1"/>
  <c r="R16" i="1"/>
  <c r="R9" i="1" a="1"/>
  <c r="R9" i="1" s="1"/>
  <c r="R5" i="1" a="1"/>
  <c r="R5" i="1" s="1"/>
  <c r="R3" i="1" a="1"/>
  <c r="R3" i="1" s="1"/>
  <c r="R4" i="1" a="1"/>
  <c r="R4" i="1" s="1"/>
  <c r="R6" i="1" a="1"/>
  <c r="R6" i="1" s="1"/>
  <c r="R7" i="1" a="1"/>
  <c r="R7" i="1" s="1"/>
  <c r="R2" i="1" a="1"/>
  <c r="R2" i="1" s="1"/>
  <c r="X16" i="1"/>
  <c r="X12" i="1"/>
  <c r="X6" i="1"/>
  <c r="X4" i="1"/>
  <c r="Q30" i="1"/>
  <c r="Q29" i="1"/>
  <c r="Q16" i="1"/>
  <c r="Q10" i="1"/>
  <c r="Q11" i="1"/>
  <c r="Q12" i="1"/>
  <c r="Q9" i="1"/>
  <c r="Q19" i="1"/>
  <c r="X7" i="1"/>
  <c r="X8" i="1"/>
  <c r="X9" i="1"/>
  <c r="X10" i="1"/>
  <c r="X17" i="1"/>
  <c r="X18" i="1"/>
  <c r="X19" i="1"/>
  <c r="X20" i="1"/>
  <c r="X13" i="1"/>
  <c r="X14" i="1"/>
  <c r="T17" i="1"/>
  <c r="T13" i="1"/>
  <c r="F6" i="1"/>
  <c r="G6" i="1" s="1" a="1"/>
  <c r="G6" i="1" s="1"/>
  <c r="T7" i="1"/>
  <c r="Q26" i="1"/>
  <c r="Q27" i="1"/>
  <c r="Q28" i="1"/>
  <c r="Q25" i="1"/>
  <c r="M26" i="1"/>
  <c r="Q20" i="1"/>
  <c r="Q21" i="1"/>
  <c r="Q22" i="1"/>
  <c r="Q23" i="1"/>
  <c r="Q18" i="1"/>
  <c r="M19" i="1"/>
  <c r="Q13" i="1"/>
  <c r="Q14" i="1"/>
  <c r="Q15" i="1"/>
  <c r="M10" i="1"/>
  <c r="G2" i="1" a="1"/>
  <c r="G2" i="1" s="1"/>
  <c r="Q3" i="1"/>
  <c r="Q4" i="1"/>
  <c r="Q5" i="1"/>
  <c r="Q6" i="1"/>
  <c r="Q7" i="1"/>
  <c r="Q2" i="1"/>
  <c r="M3" i="1"/>
  <c r="P7" i="1"/>
  <c r="O7" i="1"/>
  <c r="P6" i="1"/>
  <c r="O6" i="1"/>
  <c r="P5" i="1"/>
  <c r="O5" i="1"/>
  <c r="P4" i="1"/>
  <c r="O4" i="1"/>
  <c r="P3" i="1"/>
  <c r="O3" i="1"/>
  <c r="P2" i="1"/>
  <c r="O2" i="1"/>
  <c r="G3" i="1" a="1"/>
  <c r="G3" i="1" s="1"/>
  <c r="G4" i="1" a="1"/>
  <c r="G4" i="1" s="1"/>
  <c r="G5" i="1" a="1"/>
  <c r="G5" i="1" s="1"/>
  <c r="G7" i="1" a="1"/>
  <c r="G7" i="1" s="1"/>
  <c r="G8" i="1" a="1"/>
  <c r="G8" i="1" s="1"/>
  <c r="G9" i="1" a="1"/>
  <c r="G9" i="1" s="1"/>
  <c r="G10" i="1" a="1"/>
  <c r="G10" i="1" s="1"/>
  <c r="J9" i="1"/>
  <c r="J13" i="1"/>
  <c r="J19" i="1"/>
  <c r="K23" i="1"/>
  <c r="J23" i="1"/>
  <c r="K22" i="1"/>
  <c r="J22" i="1"/>
  <c r="K21" i="1"/>
  <c r="J21" i="1"/>
  <c r="K20" i="1"/>
  <c r="J20" i="1"/>
  <c r="K19" i="1"/>
  <c r="K18" i="1"/>
  <c r="J18" i="1"/>
  <c r="K17" i="1"/>
  <c r="J17" i="1"/>
  <c r="K16" i="1"/>
  <c r="J16" i="1"/>
  <c r="K15" i="1"/>
  <c r="J15" i="1"/>
  <c r="K14" i="1"/>
  <c r="J14" i="1"/>
  <c r="K12" i="1"/>
  <c r="J12" i="1"/>
  <c r="K11" i="1"/>
  <c r="J10" i="1"/>
  <c r="J11" i="1"/>
  <c r="K10" i="1"/>
  <c r="K9" i="1"/>
  <c r="K8" i="1"/>
  <c r="J8" i="1"/>
  <c r="K7" i="1"/>
  <c r="J7" i="1"/>
  <c r="K6" i="1"/>
  <c r="K5" i="1"/>
  <c r="K4" i="1"/>
  <c r="J4" i="1"/>
  <c r="K3" i="1"/>
  <c r="J3" i="1"/>
  <c r="K2" i="1"/>
  <c r="J2" i="1"/>
  <c r="F10" i="1"/>
  <c r="F9" i="1"/>
  <c r="F8" i="1"/>
  <c r="F7" i="1"/>
  <c r="F5" i="1"/>
  <c r="F4" i="1"/>
  <c r="F3" i="1"/>
  <c r="F2" i="1"/>
  <c r="J6" i="1" l="1"/>
  <c r="T3" i="1"/>
  <c r="X3" i="1" s="1"/>
  <c r="J5" i="1"/>
  <c r="K13" i="1"/>
  <c r="X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<sst xmlns="http://schemas.openxmlformats.org/spreadsheetml/2006/main" count="117" uniqueCount="40">
  <si>
    <t>val</t>
  </si>
  <si>
    <t>buy</t>
  </si>
  <si>
    <t>sell</t>
  </si>
  <si>
    <t>EURUSD</t>
  </si>
  <si>
    <t>GBPUSD</t>
  </si>
  <si>
    <t>AUDUSD</t>
  </si>
  <si>
    <t>NZDUSD</t>
  </si>
  <si>
    <t>NZDCAD</t>
  </si>
  <si>
    <t>USDCHF</t>
  </si>
  <si>
    <t>USDJPY</t>
  </si>
  <si>
    <t>USDCAD</t>
  </si>
  <si>
    <t>XAUUSD</t>
  </si>
  <si>
    <t>AUDCAD</t>
  </si>
  <si>
    <t>AUDJPY</t>
  </si>
  <si>
    <t>AUDNZD</t>
  </si>
  <si>
    <t>CADJPY</t>
  </si>
  <si>
    <t>EURAUD</t>
  </si>
  <si>
    <t>EURCAD</t>
  </si>
  <si>
    <t>EURCHF</t>
  </si>
  <si>
    <t>EURGBP</t>
  </si>
  <si>
    <t>EURJPY</t>
  </si>
  <si>
    <t>GBPAUD</t>
  </si>
  <si>
    <t>GBPCAD</t>
  </si>
  <si>
    <t>GBPCHF</t>
  </si>
  <si>
    <t>GBPJPY</t>
  </si>
  <si>
    <t>Сила валюты</t>
  </si>
  <si>
    <t>EUR</t>
  </si>
  <si>
    <t>USD</t>
  </si>
  <si>
    <t>GBP</t>
  </si>
  <si>
    <t>AUD</t>
  </si>
  <si>
    <t>NZD</t>
  </si>
  <si>
    <t>CAD</t>
  </si>
  <si>
    <t>CHF</t>
  </si>
  <si>
    <t>JPY</t>
  </si>
  <si>
    <t>XAU</t>
  </si>
  <si>
    <t>Валюты</t>
  </si>
  <si>
    <t>Валюта</t>
  </si>
  <si>
    <t>Покупатель</t>
  </si>
  <si>
    <t>Продавец</t>
  </si>
  <si>
    <t>Сигнал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</si>
</sst>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">
    <xf numFmtId="0" fontId="0" fillId="0" borderId="0" xfId="0"/>
    <xf numFmtId="10" fontId="0" fillId="0" borderId="0" xfId="0" applyNumberFormat="1"/>
    <xf numFmtId="10" fontId="0" fillId="0" borderId="0" xfId="1" applyNumberFormat="1" applyFont="1"/>
    <xf numFmtId="0" fontId="3" fillId="0" borderId="0" xfId="0" applyFont="1"/>
    <xf numFmtId="0" fontId="1" fillId="0" borderId="0" xfId="0" applyFont="1"/>
    <xf numFmtId="164" fontId="3" fillId="0" borderId="0" xfId="1" applyNumberFormat="1" applyFont="1"/>
    <xf numFmtId="10" fontId="1" fillId="0" borderId="0" xfId="1" applyNumberFormat="1" applyFont="1"/>
  </cellXfs>
  <cellStyles count="2">
    <cellStyle name="Обычный" xfId="0" builtinId="0"/>
    <cellStyle name="Процентный" xfId="1" builtinId="5"/>
  </cellStyles>
  <dxfs count="85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preadsheetLight Office">
  <a:themeElements>
    <a:clrScheme name="SpreadsheetLigh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preadsheetLigh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SpreadsheetLigh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0"/>
  <sheetViews>
    <sheetView tabSelected="1" workbookViewId="0">
      <selection activeCell="N23" sqref="N23:R23"/>
    </sheetView>
  </sheetViews>
  <sheetFormatPr defaultRowHeight="15" x14ac:dyDescent="0.25"/>
  <cols>
    <col min="5" max="5" width="12.85546875" bestFit="1" customWidth="1"/>
    <col min="7" max="7" width="14" bestFit="1" customWidth="1"/>
    <col min="15" max="15" width="11.7109375" bestFit="1" customWidth="1"/>
    <col min="16" max="16" width="10" bestFit="1" customWidth="1"/>
    <col min="18" max="18" width="13.7109375" bestFit="1" customWidth="1"/>
    <col min="22" max="22" width="11.7109375" bestFit="1" customWidth="1"/>
    <col min="23" max="23" width="10.140625" bestFit="1" customWidth="1"/>
    <col min="25" max="25" width="14.140625" bestFit="1" customWidth="1"/>
  </cols>
  <sheetData>
    <row r="1" spans="1:25" x14ac:dyDescent="0.25">
      <c r="E1" s="3" t="s">
        <v>25</v>
      </c>
      <c r="I1" t="s">
        <v>0</v>
      </c>
      <c r="J1" t="s">
        <v>1</v>
      </c>
      <c r="K1" t="s">
        <v>2</v>
      </c>
      <c r="M1" s="3" t="s">
        <v>36</v>
      </c>
      <c r="N1" s="3" t="s">
        <v>35</v>
      </c>
      <c r="O1" s="3" t="s">
        <v>37</v>
      </c>
      <c r="P1" s="3" t="s">
        <v>38</v>
      </c>
      <c r="R1" s="3" t="s">
        <v>39</v>
      </c>
      <c r="T1" s="3" t="s">
        <v>36</v>
      </c>
      <c r="U1" s="3" t="s">
        <v>35</v>
      </c>
      <c r="V1" s="3" t="s">
        <v>37</v>
      </c>
      <c r="W1" s="3" t="s">
        <v>38</v>
      </c>
      <c r="Y1" s="3" t="s">
        <v>39</v>
      </c>
    </row>
    <row r="2" spans="1:25" x14ac:dyDescent="0.25">
      <c r="A2" t="s">
        <v>3</v>
      </c>
      <c r="B2" s="1">
        <v>0.48499999999999999</v>
      </c>
      <c r="C2" s="1">
        <v>0.51500000000000001</v>
      </c>
      <c r="E2" s="3" t="s">
        <v>26</v>
      </c>
      <c r="F2" s="2">
        <f>SUM(B2+B15+B16+B17+B18+B19)/6</f>
        <v>0.53983333333333328</v>
      </c>
      <c r="G2" s="3" t="str" cm="1">
        <f t="array" ref="G2">_xlfn.IFS(F2&lt;=39%,"Покупай",F2&gt;=55%,"Много денег",F2&gt;39%,"Не интересно")</f>
        <v>Не интересно</v>
      </c>
      <c r="I2" t="s">
        <v>3</v>
      </c>
      <c r="J2" s="1">
        <f>SUM(F2)</f>
        <v>0.53983333333333328</v>
      </c>
      <c r="K2" s="1">
        <f>SUM(F3)</f>
        <v>0.50762499999999999</v>
      </c>
      <c r="M2" s="4" t="s">
        <v>26</v>
      </c>
      <c r="N2" t="s">
        <v>3</v>
      </c>
      <c r="O2" s="1">
        <f>SUM(B2)</f>
        <v>0.48499999999999999</v>
      </c>
      <c r="P2" s="1">
        <f>SUM(C2)</f>
        <v>0.51500000000000001</v>
      </c>
      <c r="Q2" s="5">
        <f>SUM($M$3+O2)/2</f>
        <v>0.51241666666666663</v>
      </c>
      <c r="R2" t="str" cm="1">
        <f t="array" ref="R2">_xlfn.IFS(Q2&lt;=39%,"Покупай EUR",Q2&gt;60%,"Продавай EUR",Q2&gt;39%,"Нету сигнала")</f>
        <v>Нету сигнала</v>
      </c>
      <c r="T2" t="s">
        <v>30</v>
      </c>
      <c r="U2" t="s">
        <v>6</v>
      </c>
      <c r="V2" s="2">
        <v>0.54900000000000004</v>
      </c>
      <c r="W2" s="2">
        <v>0.45100000000000001</v>
      </c>
      <c r="X2" s="5">
        <f>SUM($T$3+V2)/2</f>
        <v>0.45616666666666672</v>
      </c>
      <c r="Y2" t="str" cm="1">
        <f t="array" ref="Y2">_xlfn.IFS(X2&lt;=39%,"Покупай NZD",X2&gt;60%,"Продавай NZD",X2&gt;39%,"Нету сигнала")</f>
        <v>Нету сигнала</v>
      </c>
    </row>
    <row r="3" spans="1:25" x14ac:dyDescent="0.25">
      <c r="A3" t="s">
        <v>4</v>
      </c>
      <c r="B3" s="1">
        <v>0.46300000000000002</v>
      </c>
      <c r="C3" s="1">
        <v>0.53700000000000003</v>
      </c>
      <c r="E3" s="3" t="s">
        <v>27</v>
      </c>
      <c r="F3" s="2">
        <f>SUM(C2+C3+C4+C5+B7+B8+B9+C10)/8</f>
        <v>0.50762499999999999</v>
      </c>
      <c r="G3" s="3" t="str" cm="1">
        <f t="array" ref="G3">_xlfn.IFS(F3&lt;=39%,"Покупай",F3&gt;=55%,"Много денег",F3&gt;39%,"Не интересно")</f>
        <v>Не интересно</v>
      </c>
      <c r="I3" t="s">
        <v>4</v>
      </c>
      <c r="J3" s="1">
        <f>SUM(F4)</f>
        <v>0.41333333333333333</v>
      </c>
      <c r="K3" s="1">
        <f>SUM(F3)</f>
        <v>0.50762499999999999</v>
      </c>
      <c r="M3" s="1">
        <f>SUM(F2)</f>
        <v>0.53983333333333328</v>
      </c>
      <c r="N3" t="s">
        <v>16</v>
      </c>
      <c r="O3" s="1">
        <f>SUM(B15)</f>
        <v>0.436</v>
      </c>
      <c r="P3" s="1">
        <f>SUM(C15)</f>
        <v>0.56399999999999995</v>
      </c>
      <c r="Q3" s="5">
        <f t="shared" ref="Q3:Q7" si="0">SUM($M$3+O3)/2</f>
        <v>0.48791666666666667</v>
      </c>
      <c r="R3" t="str" cm="1">
        <f t="array" ref="R3">_xlfn.IFS(Q3&lt;=39%,"Покупай EUR",Q3&gt;60%,"Продавай EUR",Q3&gt;39%,"Нету сигнала")</f>
        <v>Нету сигнала</v>
      </c>
      <c r="T3" s="1">
        <f>SUM(F6)</f>
        <v>0.36333333333333334</v>
      </c>
      <c r="U3" t="s">
        <v>7</v>
      </c>
      <c r="V3" s="2">
        <v>0.26800000000000002</v>
      </c>
      <c r="W3" s="2">
        <v>0.73099999999999998</v>
      </c>
      <c r="X3" s="5">
        <f t="shared" ref="X3:X4" si="1">SUM($T$3+V3)/2</f>
        <v>0.31566666666666665</v>
      </c>
      <c r="Y3" t="str" cm="1">
        <f t="array" ref="Y3">_xlfn.IFS(X3&lt;=39%,"Покупай NZD",X3&gt;60%,"Продавай NZD",X3&gt;39%,"Нету сигнала")</f>
        <v>Покупай NZD</v>
      </c>
    </row>
    <row r="4" spans="1:25" x14ac:dyDescent="0.25">
      <c r="A4" t="s">
        <v>5</v>
      </c>
      <c r="B4" s="1">
        <v>0.59</v>
      </c>
      <c r="C4" s="1">
        <v>0.41</v>
      </c>
      <c r="E4" s="3" t="s">
        <v>28</v>
      </c>
      <c r="F4" s="2">
        <f>SUM(B3+C18+B20+B21+B22+B23)/6</f>
        <v>0.41333333333333333</v>
      </c>
      <c r="G4" s="3" t="str" cm="1">
        <f t="array" ref="G4">_xlfn.IFS(F4&lt;=39%,"Покупай",F4&gt;=55%,"Много денег",F4&gt;39%,"Не интересно")</f>
        <v>Не интересно</v>
      </c>
      <c r="I4" t="s">
        <v>5</v>
      </c>
      <c r="J4" s="1">
        <f>SUM(F5)</f>
        <v>0.60199999999999998</v>
      </c>
      <c r="K4" s="1">
        <f>SUM(F3)</f>
        <v>0.50762499999999999</v>
      </c>
      <c r="N4" t="s">
        <v>17</v>
      </c>
      <c r="O4" s="1">
        <f>SUM(B16)</f>
        <v>0.52300000000000002</v>
      </c>
      <c r="P4" s="1">
        <f>SUM(C16)</f>
        <v>0.47699999999999998</v>
      </c>
      <c r="Q4" s="5">
        <f t="shared" si="0"/>
        <v>0.53141666666666665</v>
      </c>
      <c r="R4" t="str" cm="1">
        <f t="array" ref="R4">_xlfn.IFS(Q4&lt;=39%,"Покупай EUR",Q4&gt;60%,"Продавай EUR",Q4&gt;39%,"Нету сигнала")</f>
        <v>Нету сигнала</v>
      </c>
      <c r="U4" t="s">
        <v>14</v>
      </c>
      <c r="V4" s="2">
        <v>0.72699999999999998</v>
      </c>
      <c r="W4" s="2">
        <v>0.27300000000000002</v>
      </c>
      <c r="X4" s="5">
        <f>SUM($T$3+W4)/2</f>
        <v>0.31816666666666671</v>
      </c>
      <c r="Y4" t="str" cm="1">
        <f t="array" ref="Y4">_xlfn.IFS(X4&lt;=39%,"Покупай NZD",X4&gt;60%,"Продавай NZD",X4&gt;39%,"Нету сигнала")</f>
        <v>Покупай NZD</v>
      </c>
    </row>
    <row r="5" spans="1:25" x14ac:dyDescent="0.25">
      <c r="A5" t="s">
        <v>6</v>
      </c>
      <c r="B5" s="1">
        <v>0.54900000000000004</v>
      </c>
      <c r="C5" s="1">
        <v>0.45100000000000001</v>
      </c>
      <c r="E5" s="3" t="s">
        <v>29</v>
      </c>
      <c r="F5" s="2">
        <f>SUM(B4+B11+B12+B13+C15+C20)/6</f>
        <v>0.60199999999999998</v>
      </c>
      <c r="G5" s="3" t="str" cm="1">
        <f t="array" ref="G5">_xlfn.IFS(F5&lt;=39%,"Покупай",F5&gt;=55%,"Много денег",F5&gt;39%,"Не интересно")</f>
        <v>Много денег</v>
      </c>
      <c r="I5" t="s">
        <v>6</v>
      </c>
      <c r="J5" s="1">
        <f>SUM(F6)</f>
        <v>0.36333333333333334</v>
      </c>
      <c r="K5" s="1">
        <f>SUM(F3)</f>
        <v>0.50762499999999999</v>
      </c>
      <c r="N5" t="s">
        <v>18</v>
      </c>
      <c r="O5" s="1">
        <f>SUM(B17)</f>
        <v>0.81499999999999995</v>
      </c>
      <c r="P5" s="1">
        <f>SUM(C17)</f>
        <v>0.185</v>
      </c>
      <c r="Q5" s="5">
        <f t="shared" si="0"/>
        <v>0.67741666666666656</v>
      </c>
      <c r="R5" t="str" cm="1">
        <f t="array" ref="R5">_xlfn.IFS(Q5&lt;=39%,"Покупай EUR",Q5&gt;60%,"Продавай EUR",Q5&gt;39%,"Нету сигнала")</f>
        <v>Продавай EUR</v>
      </c>
    </row>
    <row r="6" spans="1:25" x14ac:dyDescent="0.25">
      <c r="A6" t="s">
        <v>7</v>
      </c>
      <c r="B6" s="1">
        <v>0.26800000000000002</v>
      </c>
      <c r="C6" s="1">
        <v>0.73099999999999998</v>
      </c>
      <c r="E6" s="3" t="s">
        <v>30</v>
      </c>
      <c r="F6" s="2">
        <f>SUM(B5+B6+C13)/3</f>
        <v>0.36333333333333334</v>
      </c>
      <c r="G6" s="3" t="str" cm="1">
        <f t="array" ref="G6">_xlfn.IFS(F6&lt;=39%,"Покупай",F6&gt;=55%,"Много денег",F6&gt;39%,"Не интересно")</f>
        <v>Покупай</v>
      </c>
      <c r="I6" t="s">
        <v>7</v>
      </c>
      <c r="J6" s="1">
        <f>SUM(F6)</f>
        <v>0.36333333333333334</v>
      </c>
      <c r="K6" s="1">
        <f>SUM(F7)</f>
        <v>0.55780000000000007</v>
      </c>
      <c r="N6" t="s">
        <v>19</v>
      </c>
      <c r="O6" s="1">
        <f>SUM(B18)</f>
        <v>0.64900000000000002</v>
      </c>
      <c r="P6" s="1">
        <f>SUM(C18)</f>
        <v>0.35099999999999998</v>
      </c>
      <c r="Q6" s="5">
        <f t="shared" si="0"/>
        <v>0.59441666666666659</v>
      </c>
      <c r="R6" t="str" cm="1">
        <f t="array" ref="R6">_xlfn.IFS(Q6&lt;=39%,"Покупай EUR",Q6&gt;60%,"Продавай EUR",Q6&gt;39%,"Нету сигнала")</f>
        <v>Нету сигнала</v>
      </c>
      <c r="T6" t="s">
        <v>31</v>
      </c>
      <c r="U6" t="s">
        <v>7</v>
      </c>
      <c r="V6" s="2">
        <v>0.26800000000000002</v>
      </c>
      <c r="W6" s="2">
        <v>0.73099999999999998</v>
      </c>
      <c r="X6" s="5">
        <f>SUM($T$7+W6)/2</f>
        <v>0.64440000000000008</v>
      </c>
      <c r="Y6" t="str" cm="1">
        <f t="array" ref="Y6">_xlfn.IFS(X6&lt;=39%,"Покупай CAD",X6&gt;60%,"Продавай CAD",X6&gt;39%,"Нету сигнала")</f>
        <v>Продавай CAD</v>
      </c>
    </row>
    <row r="7" spans="1:25" x14ac:dyDescent="0.25">
      <c r="A7" t="s">
        <v>8</v>
      </c>
      <c r="B7" s="1">
        <v>0.77600000000000002</v>
      </c>
      <c r="C7" s="1">
        <v>0.224</v>
      </c>
      <c r="E7" s="3" t="s">
        <v>31</v>
      </c>
      <c r="F7" s="2">
        <f>SUM(C6+C9+C11+C16+C21)/5</f>
        <v>0.55780000000000007</v>
      </c>
      <c r="G7" s="3" t="str" cm="1">
        <f t="array" ref="G7">_xlfn.IFS(F7&lt;=39%,"Покупай",F7&gt;=55%,"Много денег",F7&gt;39%,"Не интересно")</f>
        <v>Много денег</v>
      </c>
      <c r="I7" t="s">
        <v>8</v>
      </c>
      <c r="J7" s="1">
        <f>SUM(F3)</f>
        <v>0.50762499999999999</v>
      </c>
      <c r="K7" s="1">
        <f>SUM(F8)</f>
        <v>0.221</v>
      </c>
      <c r="N7" t="s">
        <v>20</v>
      </c>
      <c r="O7" s="1">
        <f>SUM(B19)</f>
        <v>0.33100000000000002</v>
      </c>
      <c r="P7" s="1">
        <f>SUM(C19)</f>
        <v>0.66900000000000004</v>
      </c>
      <c r="Q7" s="5">
        <f t="shared" si="0"/>
        <v>0.43541666666666667</v>
      </c>
      <c r="R7" t="str" cm="1">
        <f t="array" ref="R7">_xlfn.IFS(Q7&lt;=39%,"Покупай EUR",Q7&gt;60%,"Продавай EUR",Q7&gt;39%,"Нету сигнала")</f>
        <v>Нету сигнала</v>
      </c>
      <c r="T7" s="1">
        <f>SUM(F7)</f>
        <v>0.55780000000000007</v>
      </c>
      <c r="U7" s="2" t="s">
        <v>10</v>
      </c>
      <c r="V7" s="2">
        <v>0.46500000000000002</v>
      </c>
      <c r="W7" s="2">
        <v>0.53500000000000003</v>
      </c>
      <c r="X7" s="5">
        <f t="shared" ref="X7:X10" si="2">SUM($T$7+W7)/2</f>
        <v>0.5464</v>
      </c>
      <c r="Y7" t="str" cm="1">
        <f t="array" ref="Y7">_xlfn.IFS(X7&lt;=39%,"Покупай CAD",X7&gt;60%,"Продавай CAD",X7&gt;39%,"Нету сигнала")</f>
        <v>Нету сигнала</v>
      </c>
    </row>
    <row r="8" spans="1:25" x14ac:dyDescent="0.25">
      <c r="A8" t="s">
        <v>9</v>
      </c>
      <c r="B8" s="1">
        <v>0.42</v>
      </c>
      <c r="C8" s="1">
        <v>0.57999999999999996</v>
      </c>
      <c r="E8" s="3" t="s">
        <v>32</v>
      </c>
      <c r="F8" s="2">
        <f>SUM(C7+C17+C22)/3</f>
        <v>0.221</v>
      </c>
      <c r="G8" s="3" t="str" cm="1">
        <f t="array" ref="G8">_xlfn.IFS(F8&lt;=39%,"Покупай",F8&gt;=55%,"Много денег",F8&gt;39%,"Не интересно")</f>
        <v>Покупай</v>
      </c>
      <c r="I8" t="s">
        <v>9</v>
      </c>
      <c r="J8" s="1">
        <f>SUM(F3)</f>
        <v>0.50762499999999999</v>
      </c>
      <c r="K8" s="1">
        <f>SUM(F9)</f>
        <v>0.65339999999999998</v>
      </c>
      <c r="U8" s="2" t="s">
        <v>12</v>
      </c>
      <c r="V8" s="2">
        <v>0.61799999999999999</v>
      </c>
      <c r="W8" s="2">
        <v>0.38200000000000001</v>
      </c>
      <c r="X8" s="5">
        <f t="shared" si="2"/>
        <v>0.46990000000000004</v>
      </c>
      <c r="Y8" t="str" cm="1">
        <f t="array" ref="Y8">_xlfn.IFS(X8&lt;=39%,"Покупай CAD",X8&gt;60%,"Продавай CAD",X8&gt;39%,"Нету сигнала")</f>
        <v>Нету сигнала</v>
      </c>
    </row>
    <row r="9" spans="1:25" x14ac:dyDescent="0.25">
      <c r="A9" t="s">
        <v>10</v>
      </c>
      <c r="B9" s="1">
        <v>0.46500000000000002</v>
      </c>
      <c r="C9" s="1">
        <v>0.53500000000000003</v>
      </c>
      <c r="E9" s="3" t="s">
        <v>33</v>
      </c>
      <c r="F9" s="2">
        <f>SUM(C8+C12+C14+C19+C23)/5</f>
        <v>0.65339999999999998</v>
      </c>
      <c r="G9" s="3" t="str" cm="1">
        <f t="array" ref="G9">_xlfn.IFS(F9&lt;=39%,"Покупай",F9&gt;=55%,"Много денег",F9&gt;39%,"Не интересно")</f>
        <v>Много денег</v>
      </c>
      <c r="I9" t="s">
        <v>10</v>
      </c>
      <c r="J9" s="1">
        <f>SUM(F3)</f>
        <v>0.50762499999999999</v>
      </c>
      <c r="K9" s="1">
        <f>SUM(F7)</f>
        <v>0.55780000000000007</v>
      </c>
      <c r="M9" s="4" t="s">
        <v>27</v>
      </c>
      <c r="N9" t="s">
        <v>3</v>
      </c>
      <c r="O9" s="2">
        <v>0.48499999999999999</v>
      </c>
      <c r="P9" s="2">
        <v>0.51500000000000001</v>
      </c>
      <c r="Q9" s="5">
        <f>SUM($M$10+P9)/2</f>
        <v>0.51131250000000006</v>
      </c>
      <c r="R9" t="str" cm="1">
        <f t="array" ref="R9">_xlfn.IFS(Q9&lt;=39%,"Покупай USD",Q9&gt;60%,"Продавай USD",Q9&gt;39%,"Нету сигнала")</f>
        <v>Нету сигнала</v>
      </c>
      <c r="U9" s="2" t="s">
        <v>17</v>
      </c>
      <c r="V9" s="2">
        <v>0.52300000000000002</v>
      </c>
      <c r="W9" s="2">
        <v>0.47699999999999998</v>
      </c>
      <c r="X9" s="5">
        <f t="shared" si="2"/>
        <v>0.51740000000000008</v>
      </c>
      <c r="Y9" t="str" cm="1">
        <f t="array" ref="Y9">_xlfn.IFS(X9&lt;=39%,"Покупай CAD",X9&gt;60%,"Продавай CAD",X9&gt;39%,"Нету сигнала")</f>
        <v>Нету сигнала</v>
      </c>
    </row>
    <row r="10" spans="1:25" x14ac:dyDescent="0.25">
      <c r="A10" t="s">
        <v>11</v>
      </c>
      <c r="B10" s="1">
        <v>0.51300000000000001</v>
      </c>
      <c r="C10" s="1">
        <v>0.48699999999999999</v>
      </c>
      <c r="E10" s="3" t="s">
        <v>34</v>
      </c>
      <c r="F10" s="1">
        <f>SUM(B10)</f>
        <v>0.51300000000000001</v>
      </c>
      <c r="G10" s="3" t="str" cm="1">
        <f t="array" ref="G10">_xlfn.IFS(F10&lt;=39%,"Покупай",F10&gt;=55%,"Много денег",F10&gt;39%,"Не интересно")</f>
        <v>Не интересно</v>
      </c>
      <c r="I10" t="s">
        <v>11</v>
      </c>
      <c r="J10" s="1">
        <f>SUM(F10)</f>
        <v>0.51300000000000001</v>
      </c>
      <c r="K10" s="1">
        <f>SUM(F3)</f>
        <v>0.50762499999999999</v>
      </c>
      <c r="M10" s="1">
        <f>SUM(F3)</f>
        <v>0.50762499999999999</v>
      </c>
      <c r="N10" t="s">
        <v>4</v>
      </c>
      <c r="O10" s="2">
        <v>0.46300000000000002</v>
      </c>
      <c r="P10" s="2">
        <v>0.53700000000000003</v>
      </c>
      <c r="Q10" s="5">
        <f t="shared" ref="Q10:Q12" si="3">SUM($M$10+P10)/2</f>
        <v>0.52231249999999996</v>
      </c>
      <c r="R10" t="str" cm="1">
        <f t="array" ref="R10">_xlfn.IFS(Q10&lt;=39%,"Покупай USD",Q10&gt;60%,"Продавай USD",Q10&gt;39%,"Нету сигнала")</f>
        <v>Нету сигнала</v>
      </c>
      <c r="U10" s="2" t="s">
        <v>22</v>
      </c>
      <c r="V10" s="2">
        <v>0.33600000000000002</v>
      </c>
      <c r="W10" s="2">
        <v>0.66400000000000003</v>
      </c>
      <c r="X10" s="5">
        <f t="shared" si="2"/>
        <v>0.6109</v>
      </c>
      <c r="Y10" t="str" cm="1">
        <f t="array" ref="Y10">_xlfn.IFS(X10&lt;=39%,"Покупай CAD",X10&gt;60%,"Продавай CAD",X10&gt;39%,"Нету сигнала")</f>
        <v>Продавай CAD</v>
      </c>
    </row>
    <row r="11" spans="1:25" x14ac:dyDescent="0.25">
      <c r="A11" t="s">
        <v>12</v>
      </c>
      <c r="B11" s="1">
        <v>0.61799999999999999</v>
      </c>
      <c r="C11" s="1">
        <v>0.38200000000000001</v>
      </c>
      <c r="I11" t="s">
        <v>12</v>
      </c>
      <c r="J11" s="1">
        <f>SUM(F5)</f>
        <v>0.60199999999999998</v>
      </c>
      <c r="K11" s="1">
        <f>SUM(F7)</f>
        <v>0.55780000000000007</v>
      </c>
      <c r="N11" t="s">
        <v>5</v>
      </c>
      <c r="O11" s="2">
        <v>0.59</v>
      </c>
      <c r="P11" s="2">
        <v>0.41</v>
      </c>
      <c r="Q11" s="5">
        <f t="shared" si="3"/>
        <v>0.45881249999999996</v>
      </c>
      <c r="R11" t="str" cm="1">
        <f t="array" ref="R11">_xlfn.IFS(Q11&lt;=39%,"Покупай USD",Q11&gt;60%,"Продавай USD",Q11&gt;39%,"Нету сигнала")</f>
        <v>Нету сигнала</v>
      </c>
    </row>
    <row r="12" spans="1:25" x14ac:dyDescent="0.25">
      <c r="A12" t="s">
        <v>13</v>
      </c>
      <c r="B12" s="1">
        <v>0.38200000000000001</v>
      </c>
      <c r="C12" s="1">
        <v>0.61799999999999999</v>
      </c>
      <c r="I12" t="s">
        <v>13</v>
      </c>
      <c r="J12" s="1">
        <f>SUM(F5)</f>
        <v>0.60199999999999998</v>
      </c>
      <c r="K12" s="1">
        <f>SUM(F9)</f>
        <v>0.65339999999999998</v>
      </c>
      <c r="N12" t="s">
        <v>6</v>
      </c>
      <c r="O12" s="2">
        <v>0.54900000000000004</v>
      </c>
      <c r="P12" s="2">
        <v>0.45100000000000001</v>
      </c>
      <c r="Q12" s="5">
        <f t="shared" si="3"/>
        <v>0.47931250000000003</v>
      </c>
      <c r="R12" t="str" cm="1">
        <f t="array" ref="R12">_xlfn.IFS(Q12&lt;=39%,"Покупай USD",Q12&gt;60%,"Продавай USD",Q12&gt;39%,"Нету сигнала")</f>
        <v>Нету сигнала</v>
      </c>
      <c r="T12" t="s">
        <v>32</v>
      </c>
      <c r="U12" s="2" t="s">
        <v>8</v>
      </c>
      <c r="V12" s="2">
        <v>0.77600000000000002</v>
      </c>
      <c r="W12" s="2">
        <v>0.224</v>
      </c>
      <c r="X12" s="5">
        <f>SUM($T$13+W12)/2</f>
        <v>0.2225</v>
      </c>
      <c r="Y12" t="str" cm="1">
        <f t="array" ref="Y12">_xlfn.IFS(X12&lt;=39%,"Покупай CHF",Q5&gt;60%,"Продавай CHF",X12&gt;39%,"Нету сигнала")</f>
        <v>Покупай CHF</v>
      </c>
    </row>
    <row r="13" spans="1:25" x14ac:dyDescent="0.25">
      <c r="A13" t="s">
        <v>14</v>
      </c>
      <c r="B13" s="1">
        <v>0.72699999999999998</v>
      </c>
      <c r="C13" s="1">
        <v>0.27300000000000002</v>
      </c>
      <c r="I13" t="s">
        <v>14</v>
      </c>
      <c r="J13" s="1">
        <f>SUM(F5)</f>
        <v>0.60199999999999998</v>
      </c>
      <c r="K13" s="1">
        <f>SUM(F6)</f>
        <v>0.36333333333333334</v>
      </c>
      <c r="N13" t="s">
        <v>8</v>
      </c>
      <c r="O13" s="2">
        <v>0.77600000000000002</v>
      </c>
      <c r="P13" s="2">
        <v>0.224</v>
      </c>
      <c r="Q13" s="5">
        <f t="shared" ref="Q10:Q16" si="4">SUM($M$10+O13)/2</f>
        <v>0.64181250000000001</v>
      </c>
      <c r="R13" t="str" cm="1">
        <f t="array" ref="R13">_xlfn.IFS(Q13&lt;=39%,"Покупай USD",Q13&gt;60%,"Продавай USD",Q13&gt;39%,"Нету сигнала")</f>
        <v>Продавай USD</v>
      </c>
      <c r="T13" s="1">
        <f>SUM(F8)</f>
        <v>0.221</v>
      </c>
      <c r="U13" s="2" t="s">
        <v>18</v>
      </c>
      <c r="V13" s="2">
        <v>0.81499999999999995</v>
      </c>
      <c r="W13" s="2">
        <v>0.185</v>
      </c>
      <c r="X13" s="5">
        <f t="shared" ref="X13:X14" si="5">SUM($T$13+W13)/2</f>
        <v>0.20300000000000001</v>
      </c>
      <c r="Y13" t="str" cm="1">
        <f t="array" ref="Y13">_xlfn.IFS(X13&lt;=39%,"Покупай CHF",Q6&gt;60%,"Продавай CHF",X13&gt;39%,"Нету сигнала")</f>
        <v>Покупай CHF</v>
      </c>
    </row>
    <row r="14" spans="1:25" x14ac:dyDescent="0.25">
      <c r="A14" t="s">
        <v>15</v>
      </c>
      <c r="B14" s="1">
        <v>0.28399999999999997</v>
      </c>
      <c r="C14" s="1">
        <v>0.71499999999999997</v>
      </c>
      <c r="I14" t="s">
        <v>15</v>
      </c>
      <c r="J14" s="1">
        <f>SUM(F7)</f>
        <v>0.55780000000000007</v>
      </c>
      <c r="K14" s="1">
        <f>SUM(F9)</f>
        <v>0.65339999999999998</v>
      </c>
      <c r="N14" t="s">
        <v>9</v>
      </c>
      <c r="O14" s="2">
        <v>0.42</v>
      </c>
      <c r="P14" s="2">
        <v>0.57999999999999996</v>
      </c>
      <c r="Q14" s="5">
        <f t="shared" si="4"/>
        <v>0.46381249999999996</v>
      </c>
      <c r="R14" t="str" cm="1">
        <f t="array" ref="R14">_xlfn.IFS(Q14&lt;=39%,"Покупай USD",Q14&gt;60%,"Продавай USD",Q14&gt;39%,"Нету сигнала")</f>
        <v>Нету сигнала</v>
      </c>
      <c r="U14" s="2" t="s">
        <v>23</v>
      </c>
      <c r="V14" s="2">
        <v>0.746</v>
      </c>
      <c r="W14" s="2">
        <v>0.254</v>
      </c>
      <c r="X14" s="5">
        <f t="shared" si="5"/>
        <v>0.23749999999999999</v>
      </c>
      <c r="Y14" t="str" cm="1">
        <f t="array" ref="Y14">_xlfn.IFS(X14&lt;=39%,"Покупай CHF",Q7&gt;60%,"Продавай CHF",X14&gt;39%,"Нету сигнала")</f>
        <v>Покупай CHF</v>
      </c>
    </row>
    <row r="15" spans="1:25" x14ac:dyDescent="0.25">
      <c r="A15" t="s">
        <v>16</v>
      </c>
      <c r="B15" s="1">
        <v>0.436</v>
      </c>
      <c r="C15" s="1">
        <v>0.56399999999999995</v>
      </c>
      <c r="I15" t="s">
        <v>16</v>
      </c>
      <c r="J15" s="1">
        <f>SUM(F2)</f>
        <v>0.53983333333333328</v>
      </c>
      <c r="K15" s="1">
        <f>SUM(F5)</f>
        <v>0.60199999999999998</v>
      </c>
      <c r="N15" t="s">
        <v>10</v>
      </c>
      <c r="O15" s="2">
        <v>0.46500000000000002</v>
      </c>
      <c r="P15" s="2">
        <v>0.53500000000000003</v>
      </c>
      <c r="Q15" s="5">
        <f t="shared" si="4"/>
        <v>0.48631250000000004</v>
      </c>
      <c r="R15" t="str" cm="1">
        <f t="array" ref="R15">_xlfn.IFS(Q15&lt;=39%,"Покупай USD",Q15&gt;60%,"Продавай USD",Q15&gt;39%,"Нету сигнала")</f>
        <v>Нету сигнала</v>
      </c>
    </row>
    <row r="16" spans="1:25" x14ac:dyDescent="0.25">
      <c r="A16" t="s">
        <v>17</v>
      </c>
      <c r="B16" s="1">
        <v>0.52300000000000002</v>
      </c>
      <c r="C16" s="1">
        <v>0.47699999999999998</v>
      </c>
      <c r="I16" t="s">
        <v>17</v>
      </c>
      <c r="J16" s="1">
        <f>SUM(F2)</f>
        <v>0.53983333333333328</v>
      </c>
      <c r="K16" s="1">
        <f>SUM(F7)</f>
        <v>0.55780000000000007</v>
      </c>
      <c r="N16" t="s">
        <v>11</v>
      </c>
      <c r="O16" s="2">
        <v>0.51300000000000001</v>
      </c>
      <c r="P16" s="2">
        <v>0.48699999999999999</v>
      </c>
      <c r="Q16" s="5">
        <f>SUM($M$10+P16)/2</f>
        <v>0.49731249999999999</v>
      </c>
      <c r="R16" t="str" cm="1">
        <f t="array" ref="R16">_xlfn.IFS(Q16&lt;=39%,"Покупай USD",Q16&gt;60%,"Продавай USD",Q16&gt;39%,"Нету сигнала")</f>
        <v>Нету сигнала</v>
      </c>
      <c r="T16" t="s">
        <v>33</v>
      </c>
      <c r="U16" s="2" t="s">
        <v>9</v>
      </c>
      <c r="V16" s="2">
        <v>0.42</v>
      </c>
      <c r="W16" s="2">
        <v>0.57999999999999996</v>
      </c>
      <c r="X16" s="5">
        <f>SUM($T$17+W16)/2</f>
        <v>0.61670000000000003</v>
      </c>
      <c r="Y16" t="str" cm="1">
        <f t="array" ref="Y16">_xlfn.IFS(X16&lt;=39%,"Покупай JPY",X16&gt;60%,"Продавай JPY",X16&gt;39%,"Нету сигнала")</f>
        <v>Продавай JPY</v>
      </c>
    </row>
    <row r="17" spans="1:25" x14ac:dyDescent="0.25">
      <c r="A17" t="s">
        <v>18</v>
      </c>
      <c r="B17" s="1">
        <v>0.81499999999999995</v>
      </c>
      <c r="C17" s="1">
        <v>0.185</v>
      </c>
      <c r="I17" t="s">
        <v>18</v>
      </c>
      <c r="J17" s="1">
        <f>SUM(F2)</f>
        <v>0.53983333333333328</v>
      </c>
      <c r="K17" s="1">
        <f>SUM(F8)</f>
        <v>0.221</v>
      </c>
      <c r="T17" s="1">
        <f>SUM(F9)</f>
        <v>0.65339999999999998</v>
      </c>
      <c r="U17" s="2" t="s">
        <v>13</v>
      </c>
      <c r="V17" s="2">
        <v>0.38200000000000001</v>
      </c>
      <c r="W17" s="2">
        <v>0.61799999999999999</v>
      </c>
      <c r="X17" s="5">
        <f t="shared" ref="X17:X20" si="6">SUM($T$17+W17)/2</f>
        <v>0.63569999999999993</v>
      </c>
      <c r="Y17" t="str" cm="1">
        <f t="array" ref="Y17">_xlfn.IFS(X17&lt;=39%,"Покупай JPY",X17&gt;60%,"Продавай JPY",X17&gt;39%,"Нету сигнала")</f>
        <v>Продавай JPY</v>
      </c>
    </row>
    <row r="18" spans="1:25" x14ac:dyDescent="0.25">
      <c r="A18" t="s">
        <v>19</v>
      </c>
      <c r="B18" s="1">
        <v>0.64900000000000002</v>
      </c>
      <c r="C18" s="1">
        <v>0.35099999999999998</v>
      </c>
      <c r="I18" t="s">
        <v>19</v>
      </c>
      <c r="J18" s="1">
        <f>SUM(F2)</f>
        <v>0.53983333333333328</v>
      </c>
      <c r="K18" s="1">
        <f>SUM(F4)</f>
        <v>0.41333333333333333</v>
      </c>
      <c r="M18" s="4" t="s">
        <v>28</v>
      </c>
      <c r="N18" t="s">
        <v>4</v>
      </c>
      <c r="O18" s="2">
        <v>0.46300000000000002</v>
      </c>
      <c r="P18" s="2">
        <v>0.53700000000000003</v>
      </c>
      <c r="Q18" s="5">
        <f>SUM($M$19+O18)/2</f>
        <v>0.4381666666666667</v>
      </c>
      <c r="R18" t="str" cm="1">
        <f t="array" ref="R18">_xlfn.IFS(Q18&lt;=39%,"Покупай GBP",Q18&gt;60%,"Продавай GBP",Q18&gt;39%,"Нету сигнала")</f>
        <v>Нету сигнала</v>
      </c>
      <c r="U18" s="2" t="s">
        <v>15</v>
      </c>
      <c r="V18" s="2">
        <v>0.28399999999999997</v>
      </c>
      <c r="W18" s="2">
        <v>0.71499999999999997</v>
      </c>
      <c r="X18" s="5">
        <f t="shared" si="6"/>
        <v>0.68419999999999992</v>
      </c>
      <c r="Y18" t="str" cm="1">
        <f t="array" ref="Y18">_xlfn.IFS(X18&lt;=39%,"Покупай JPY",X18&gt;60%,"Продавай JPY",X18&gt;39%,"Нету сигнала")</f>
        <v>Продавай JPY</v>
      </c>
    </row>
    <row r="19" spans="1:25" x14ac:dyDescent="0.25">
      <c r="A19" t="s">
        <v>20</v>
      </c>
      <c r="B19" s="1">
        <v>0.33100000000000002</v>
      </c>
      <c r="C19" s="1">
        <v>0.66900000000000004</v>
      </c>
      <c r="I19" t="s">
        <v>20</v>
      </c>
      <c r="J19" s="1">
        <f>SUM(F2)</f>
        <v>0.53983333333333328</v>
      </c>
      <c r="K19" s="1">
        <f>SUM(F9)</f>
        <v>0.65339999999999998</v>
      </c>
      <c r="M19" s="1">
        <f>SUM(F4)</f>
        <v>0.41333333333333333</v>
      </c>
      <c r="N19" t="s">
        <v>19</v>
      </c>
      <c r="O19" s="2">
        <v>0.64900000000000002</v>
      </c>
      <c r="P19" s="2">
        <v>0.35099999999999998</v>
      </c>
      <c r="Q19" s="5">
        <f>SUM($M$19+P19)/2</f>
        <v>0.38216666666666665</v>
      </c>
      <c r="R19" t="str" cm="1">
        <f t="array" ref="R19">_xlfn.IFS(Q19&lt;=39%,"Покупай GBP",Q19&gt;60%,"Продавай GBP",Q19&gt;39%,"Нету сигнала")</f>
        <v>Покупай GBP</v>
      </c>
      <c r="U19" s="6" t="s">
        <v>20</v>
      </c>
      <c r="V19" s="2">
        <v>0.33100000000000002</v>
      </c>
      <c r="W19" s="2">
        <v>0.66900000000000004</v>
      </c>
      <c r="X19" s="5">
        <f t="shared" si="6"/>
        <v>0.66120000000000001</v>
      </c>
      <c r="Y19" t="str" cm="1">
        <f t="array" ref="Y19">_xlfn.IFS(X19&lt;=39%,"Покупай JPY",X19&gt;60%,"Продавай JPY",X19&gt;39%,"Нету сигнала")</f>
        <v>Продавай JPY</v>
      </c>
    </row>
    <row r="20" spans="1:25" x14ac:dyDescent="0.25">
      <c r="A20" t="s">
        <v>21</v>
      </c>
      <c r="B20" s="1">
        <v>0.26900000000000002</v>
      </c>
      <c r="C20" s="1">
        <v>0.73099999999999998</v>
      </c>
      <c r="I20" t="s">
        <v>21</v>
      </c>
      <c r="J20" s="1">
        <f>SUM(F4)</f>
        <v>0.41333333333333333</v>
      </c>
      <c r="K20" s="1">
        <f>SUM(F5)</f>
        <v>0.60199999999999998</v>
      </c>
      <c r="N20" t="s">
        <v>21</v>
      </c>
      <c r="O20" s="2">
        <v>0.26900000000000002</v>
      </c>
      <c r="P20" s="2">
        <v>0.73099999999999998</v>
      </c>
      <c r="Q20" s="5">
        <f t="shared" ref="Q19:Q23" si="7">SUM($M$19+O20)/2</f>
        <v>0.34116666666666667</v>
      </c>
      <c r="R20" t="str" cm="1">
        <f t="array" ref="R20">_xlfn.IFS(Q20&lt;=39%,"Покупай GBP",Q20&gt;60%,"Продавай GBP",Q20&gt;39%,"Нету сигнала")</f>
        <v>Покупай GBP</v>
      </c>
      <c r="U20" s="2" t="s">
        <v>24</v>
      </c>
      <c r="V20" s="2">
        <v>0.315</v>
      </c>
      <c r="W20" s="2">
        <v>0.68500000000000005</v>
      </c>
      <c r="X20" s="5">
        <f t="shared" si="6"/>
        <v>0.66920000000000002</v>
      </c>
      <c r="Y20" t="str" cm="1">
        <f t="array" ref="Y20">_xlfn.IFS(X20&lt;=39%,"Покупай JPY",X20&gt;60%,"Продавай JPY",X20&gt;39%,"Нету сигнала")</f>
        <v>Продавай JPY</v>
      </c>
    </row>
    <row r="21" spans="1:25" x14ac:dyDescent="0.25">
      <c r="A21" t="s">
        <v>22</v>
      </c>
      <c r="B21" s="1">
        <v>0.33600000000000002</v>
      </c>
      <c r="C21" s="1">
        <v>0.66400000000000003</v>
      </c>
      <c r="I21" t="s">
        <v>22</v>
      </c>
      <c r="J21" s="1">
        <f>SUM(F4)</f>
        <v>0.41333333333333333</v>
      </c>
      <c r="K21" s="1">
        <f>SUM(F7)</f>
        <v>0.55780000000000007</v>
      </c>
      <c r="N21" t="s">
        <v>22</v>
      </c>
      <c r="O21" s="2">
        <v>0.33600000000000002</v>
      </c>
      <c r="P21" s="2">
        <v>0.66400000000000003</v>
      </c>
      <c r="Q21" s="5">
        <f t="shared" si="7"/>
        <v>0.3746666666666667</v>
      </c>
      <c r="R21" t="str" cm="1">
        <f t="array" ref="R21">_xlfn.IFS(Q21&lt;=39%,"Покупай GBP",Q21&gt;60%,"Продавай GBP",Q21&gt;39%,"Нету сигнала")</f>
        <v>Покупай GBP</v>
      </c>
    </row>
    <row r="22" spans="1:25" x14ac:dyDescent="0.25">
      <c r="A22" t="s">
        <v>23</v>
      </c>
      <c r="B22" s="1">
        <v>0.746</v>
      </c>
      <c r="C22" s="1">
        <v>0.254</v>
      </c>
      <c r="I22" t="s">
        <v>23</v>
      </c>
      <c r="J22" s="1">
        <f>SUM(F4)</f>
        <v>0.41333333333333333</v>
      </c>
      <c r="K22" s="1">
        <f>SUM(F8)</f>
        <v>0.221</v>
      </c>
      <c r="N22" t="s">
        <v>23</v>
      </c>
      <c r="O22" s="2">
        <v>0.746</v>
      </c>
      <c r="P22" s="2">
        <v>0.254</v>
      </c>
      <c r="Q22" s="5">
        <f t="shared" si="7"/>
        <v>0.57966666666666666</v>
      </c>
      <c r="R22" t="str" cm="1">
        <f t="array" ref="R22">_xlfn.IFS(Q22&lt;=39%,"Покупай GBP",Q22&gt;60%,"Продавай GBP",Q22&gt;39%,"Нету сигнала")</f>
        <v>Нету сигнала</v>
      </c>
    </row>
    <row r="23" spans="1:25" x14ac:dyDescent="0.25">
      <c r="A23" t="s">
        <v>24</v>
      </c>
      <c r="B23" s="1">
        <v>0.315</v>
      </c>
      <c r="C23" s="1">
        <v>0.68500000000000005</v>
      </c>
      <c r="I23" t="s">
        <v>24</v>
      </c>
      <c r="J23" s="1">
        <f>SUM(F4)</f>
        <v>0.41333333333333333</v>
      </c>
      <c r="K23" s="1">
        <f>SUM(F9)</f>
        <v>0.65339999999999998</v>
      </c>
      <c r="N23" t="s">
        <v>24</v>
      </c>
      <c r="O23" s="2">
        <v>0.315</v>
      </c>
      <c r="P23" s="2">
        <v>0.68500000000000005</v>
      </c>
      <c r="Q23" s="5">
        <f t="shared" si="7"/>
        <v>0.36416666666666664</v>
      </c>
      <c r="R23" t="str" cm="1">
        <f t="array" ref="R23">_xlfn.IFS(Q23&lt;=39%,"Покупай GBP",Q23&gt;60%,"Продавай GBP",Q23&gt;39%,"Нету сигнала")</f>
        <v>Покупай GBP</v>
      </c>
    </row>
    <row r="25" spans="1:25" x14ac:dyDescent="0.25">
      <c r="M25" t="s">
        <v>29</v>
      </c>
      <c r="N25" t="s">
        <v>5</v>
      </c>
      <c r="O25" s="2">
        <v>0.59</v>
      </c>
      <c r="P25" s="2">
        <v>0.41</v>
      </c>
      <c r="Q25" s="5">
        <f>SUM($M$26+O25)/2</f>
        <v>0.59599999999999997</v>
      </c>
      <c r="R25" t="str" cm="1">
        <f t="array" ref="R25">_xlfn.IFS(Q25&lt;=39%,"Покупай AUD",Q25&gt;60%,"Продавай AUD",Q25&gt;39%,"Нету сигнала")</f>
        <v>Нету сигнала</v>
      </c>
    </row>
    <row r="26" spans="1:25" x14ac:dyDescent="0.25">
      <c r="M26" s="1">
        <f>SUM(F5)</f>
        <v>0.60199999999999998</v>
      </c>
      <c r="N26" t="s">
        <v>12</v>
      </c>
      <c r="O26" s="2">
        <v>0.61799999999999999</v>
      </c>
      <c r="P26" s="2">
        <v>0.38200000000000001</v>
      </c>
      <c r="Q26" s="5">
        <f t="shared" ref="Q26:Q30" si="8">SUM($M$26+O26)/2</f>
        <v>0.61</v>
      </c>
      <c r="R26" t="str" cm="1">
        <f t="array" ref="R26">_xlfn.IFS(Q26&lt;=39%,"Покупай AUD",Q26&gt;60%,"Продавай AUD",Q26&gt;39%,"Нету сигнала")</f>
        <v>Продавай AUD</v>
      </c>
    </row>
    <row r="27" spans="1:25" x14ac:dyDescent="0.25">
      <c r="N27" t="s">
        <v>13</v>
      </c>
      <c r="O27" s="2">
        <v>0.38200000000000001</v>
      </c>
      <c r="P27" s="2">
        <v>0.61799999999999999</v>
      </c>
      <c r="Q27" s="5">
        <f t="shared" si="8"/>
        <v>0.49199999999999999</v>
      </c>
      <c r="R27" t="str" cm="1">
        <f t="array" ref="R27">_xlfn.IFS(Q27&lt;=39%,"Покупай AUD",Q27&gt;60%,"Продавай AUD",Q27&gt;39%,"Нету сигнала")</f>
        <v>Нету сигнала</v>
      </c>
    </row>
    <row r="28" spans="1:25" x14ac:dyDescent="0.25">
      <c r="N28" t="s">
        <v>14</v>
      </c>
      <c r="O28" s="2">
        <v>0.72699999999999998</v>
      </c>
      <c r="P28" s="2">
        <v>0.27300000000000002</v>
      </c>
      <c r="Q28" s="5">
        <f t="shared" si="8"/>
        <v>0.66449999999999998</v>
      </c>
      <c r="R28" t="str" cm="1">
        <f t="array" ref="R28">_xlfn.IFS(Q28&lt;=39%,"Покупай AUD",Q28&gt;60%,"Продавай AUD",Q28&gt;39%,"Нету сигнала")</f>
        <v>Продавай AUD</v>
      </c>
    </row>
    <row r="29" spans="1:25" x14ac:dyDescent="0.25">
      <c r="N29" t="s">
        <v>16</v>
      </c>
      <c r="O29" s="2">
        <v>0.436</v>
      </c>
      <c r="P29" s="2">
        <v>0.56399999999999995</v>
      </c>
      <c r="Q29" s="5">
        <f>SUM($M$26+P29)/2</f>
        <v>0.58299999999999996</v>
      </c>
      <c r="R29" t="str" cm="1">
        <f t="array" ref="R29">_xlfn.IFS(Q29&lt;=39%,"Покупай AUD",Q29&gt;60%,"Продавай AUD",Q29&gt;39%,"Нету сигнала")</f>
        <v>Нету сигнала</v>
      </c>
    </row>
    <row r="30" spans="1:25" x14ac:dyDescent="0.25">
      <c r="N30" t="s">
        <v>21</v>
      </c>
      <c r="O30" s="2">
        <v>0.26900000000000002</v>
      </c>
      <c r="P30" s="2">
        <v>0.73099999999999998</v>
      </c>
      <c r="Q30" s="5">
        <f>SUM($M$26+P30)/2</f>
        <v>0.66649999999999998</v>
      </c>
      <c r="R30" t="str" cm="1">
        <f t="array" ref="R30">_xlfn.IFS(Q30&lt;=39%,"Покупай AUD",Q30&gt;60%,"Продавай AUD",Q30&gt;39%,"Нету сигнала")</f>
        <v>Продавай AUD</v>
      </c>
    </row>
  </sheetData>
  <conditionalFormatting sqref="G2:G10">
    <cfRule type="containsText" dxfId="52" priority="20" operator="containsText" text="Много денег">
      <formula>NOT(ISERROR(SEARCH("Много денег",G2)))</formula>
    </cfRule>
    <cfRule type="containsText" dxfId="51" priority="27" operator="containsText" text="Не интересно">
      <formula>NOT(ISERROR(SEARCH("Не интересно",G2)))</formula>
    </cfRule>
    <cfRule type="containsText" dxfId="50" priority="28" operator="containsText" text="Покупай">
      <formula>NOT(ISERROR(SEARCH("Покупай",G2)))</formula>
    </cfRule>
  </conditionalFormatting>
  <conditionalFormatting sqref="F2:F10">
    <cfRule type="cellIs" dxfId="49" priority="21" operator="greaterThan">
      <formula>0.55</formula>
    </cfRule>
    <cfRule type="cellIs" dxfId="48" priority="25" operator="greaterThan">
      <formula>0.39</formula>
    </cfRule>
    <cfRule type="cellIs" dxfId="47" priority="26" operator="lessThanOrEqual">
      <formula>0.39</formula>
    </cfRule>
  </conditionalFormatting>
  <conditionalFormatting sqref="J2:K23">
    <cfRule type="cellIs" dxfId="46" priority="23" operator="greaterThan">
      <formula>0.39</formula>
    </cfRule>
    <cfRule type="cellIs" dxfId="45" priority="24" operator="lessThanOrEqual">
      <formula>0.39</formula>
    </cfRule>
  </conditionalFormatting>
  <conditionalFormatting sqref="B2:C23">
    <cfRule type="colorScale" priority="22">
      <colorScale>
        <cfvo type="min"/>
        <cfvo type="percentile" val="50"/>
        <cfvo type="max"/>
        <color rgb="FF92D050"/>
        <color rgb="FFFFEB84"/>
        <color rgb="FFFF0000"/>
      </colorScale>
    </cfRule>
  </conditionalFormatting>
  <conditionalFormatting sqref="R2:R7">
    <cfRule type="containsText" dxfId="44" priority="18" operator="containsText" text="Нету сигнала">
      <formula>NOT(ISERROR(SEARCH("Нету сигнала",R2)))</formula>
    </cfRule>
    <cfRule type="containsText" dxfId="43" priority="19" operator="containsText" text="Покупай">
      <formula>NOT(ISERROR(SEARCH("Покупай",R2)))</formula>
    </cfRule>
    <cfRule type="containsText" dxfId="42" priority="3" operator="containsText" text="Продавай">
      <formula>NOT(ISERROR(SEARCH("Продавай",R2)))</formula>
    </cfRule>
  </conditionalFormatting>
  <conditionalFormatting sqref="Y12:Y14">
    <cfRule type="containsText" dxfId="41" priority="6" operator="containsText" text="Нету сигнала">
      <formula>NOT(ISERROR(SEARCH("Нету сигнала",Y12)))</formula>
    </cfRule>
    <cfRule type="containsText" dxfId="40" priority="7" operator="containsText" text="Покупай">
      <formula>NOT(ISERROR(SEARCH("Покупай",Y12)))</formula>
    </cfRule>
  </conditionalFormatting>
  <conditionalFormatting sqref="R9:R16">
    <cfRule type="containsText" dxfId="39" priority="16" operator="containsText" text="Нету сигнала">
      <formula>NOT(ISERROR(SEARCH("Нету сигнала",R9)))</formula>
    </cfRule>
    <cfRule type="containsText" dxfId="38" priority="17" operator="containsText" text="Покупай">
      <formula>NOT(ISERROR(SEARCH("Покупай",R9)))</formula>
    </cfRule>
  </conditionalFormatting>
  <conditionalFormatting sqref="R18:R23">
    <cfRule type="containsText" dxfId="37" priority="14" operator="containsText" text="Нету сигнала">
      <formula>NOT(ISERROR(SEARCH("Нету сигнала",R18)))</formula>
    </cfRule>
    <cfRule type="containsText" dxfId="36" priority="15" operator="containsText" text="Покупай">
      <formula>NOT(ISERROR(SEARCH("Покупай",R18)))</formula>
    </cfRule>
  </conditionalFormatting>
  <conditionalFormatting sqref="R25:R30">
    <cfRule type="containsText" dxfId="35" priority="12" operator="containsText" text="Нету сигнала">
      <formula>NOT(ISERROR(SEARCH("Нету сигнала",R25)))</formula>
    </cfRule>
    <cfRule type="containsText" dxfId="34" priority="13" operator="containsText" text="Покупай">
      <formula>NOT(ISERROR(SEARCH("Покупай",R25)))</formula>
    </cfRule>
  </conditionalFormatting>
  <conditionalFormatting sqref="Y2:Y4">
    <cfRule type="containsText" dxfId="33" priority="10" operator="containsText" text="Нету сигнала">
      <formula>NOT(ISERROR(SEARCH("Нету сигнала",Y2)))</formula>
    </cfRule>
    <cfRule type="containsText" dxfId="32" priority="11" operator="containsText" text="Покупай">
      <formula>NOT(ISERROR(SEARCH("Покупай",Y2)))</formula>
    </cfRule>
  </conditionalFormatting>
  <conditionalFormatting sqref="Y6:Y10">
    <cfRule type="containsText" dxfId="31" priority="8" operator="containsText" text="Нету сигнала">
      <formula>NOT(ISERROR(SEARCH("Нету сигнала",Y6)))</formula>
    </cfRule>
    <cfRule type="containsText" dxfId="30" priority="9" operator="containsText" text="Покупай">
      <formula>NOT(ISERROR(SEARCH("Покупай",Y6)))</formula>
    </cfRule>
  </conditionalFormatting>
  <conditionalFormatting sqref="Y16:Y20">
    <cfRule type="containsText" dxfId="29" priority="4" operator="containsText" text="Нету сигнала">
      <formula>NOT(ISERROR(SEARCH("Нету сигнала",Y16)))</formula>
    </cfRule>
    <cfRule type="containsText" dxfId="28" priority="5" operator="containsText" text="Покупай">
      <formula>NOT(ISERROR(SEARCH("Покупай",Y16)))</formula>
    </cfRule>
  </conditionalFormatting>
  <conditionalFormatting sqref="R2:R30">
    <cfRule type="containsText" dxfId="27" priority="2" operator="containsText" text="Продавай">
      <formula>NOT(ISERROR(SEARCH("Продавай",R2)))</formula>
    </cfRule>
  </conditionalFormatting>
  <conditionalFormatting sqref="Y2:Y20">
    <cfRule type="containsText" dxfId="26" priority="1" operator="containsText" text="Продавай">
      <formula>NOT(ISERROR(SEARCH("Продавай",Y2)))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Isaev Nurbolat</dc:creator>
  <cp:lastModifiedBy>Isaev Nurbolat</cp:lastModifiedBy>
  <dcterms:created xsi:type="dcterms:W3CDTF">2024-01-08T11:17:53Z</dcterms:created>
  <dcterms:modified xsi:type="dcterms:W3CDTF">2024-01-08T15:15:40Z</dcterms:modified>
</cp:coreProperties>
</file>